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9720" windowHeight="6540" activeTab="0"/>
  </bookViews>
  <sheets>
    <sheet name="E0-Example" sheetId="1" r:id="rId1"/>
    <sheet name="E1-Data" sheetId="2" r:id="rId2"/>
    <sheet name="E2-Entry" sheetId="3" r:id="rId3"/>
    <sheet name="E3-FS" sheetId="4" r:id="rId4"/>
  </sheets>
  <definedNames/>
  <calcPr fullCalcOnLoad="1"/>
</workbook>
</file>

<file path=xl/sharedStrings.xml><?xml version="1.0" encoding="utf-8"?>
<sst xmlns="http://schemas.openxmlformats.org/spreadsheetml/2006/main" count="169" uniqueCount="119">
  <si>
    <t>Date</t>
  </si>
  <si>
    <t>Firm commitment</t>
  </si>
  <si>
    <t>To adjust the value of the firm commitment</t>
  </si>
  <si>
    <t>Cash</t>
  </si>
  <si>
    <t>To adjust the value of the forward contract</t>
  </si>
  <si>
    <t>Debit</t>
  </si>
  <si>
    <t>Credit</t>
  </si>
  <si>
    <t>Retained earnings</t>
  </si>
  <si>
    <t>Machinery and equipment</t>
  </si>
  <si>
    <t>Forward Rate</t>
  </si>
  <si>
    <t>Spot Rate</t>
  </si>
  <si>
    <t xml:space="preserve">     Total Other Income</t>
  </si>
  <si>
    <t>I</t>
  </si>
  <si>
    <t>II</t>
  </si>
  <si>
    <t>III</t>
  </si>
  <si>
    <t>IV</t>
  </si>
  <si>
    <t>1-1</t>
  </si>
  <si>
    <t>1-2</t>
  </si>
  <si>
    <t>1-3</t>
  </si>
  <si>
    <t>2-1</t>
  </si>
  <si>
    <t>2-2</t>
  </si>
  <si>
    <t>2-3</t>
  </si>
  <si>
    <t>2-4</t>
  </si>
  <si>
    <t>2-5</t>
  </si>
  <si>
    <t>This entry is required only if the forward contract has value on 10/01/01</t>
  </si>
  <si>
    <t>This entry is required only if the firm commitment has value on 10/01/01</t>
  </si>
  <si>
    <t xml:space="preserve">To record the purchase of the machine </t>
  </si>
  <si>
    <t>Forward contract</t>
  </si>
  <si>
    <t>Loss/gain from firm commitment</t>
  </si>
  <si>
    <t>Loss/gain from forward contract</t>
  </si>
  <si>
    <r>
      <t>*E</t>
    </r>
    <r>
      <rPr>
        <b/>
        <vertAlign val="subscript"/>
        <sz val="10"/>
        <rFont val="Times New Roman"/>
        <family val="1"/>
      </rPr>
      <t xml:space="preserve">t </t>
    </r>
    <r>
      <rPr>
        <b/>
        <sz val="10"/>
        <rFont val="Times New Roman"/>
        <family val="1"/>
      </rPr>
      <t>= D</t>
    </r>
    <r>
      <rPr>
        <b/>
        <vertAlign val="subscript"/>
        <sz val="10"/>
        <rFont val="Times New Roman"/>
        <family val="1"/>
      </rPr>
      <t xml:space="preserve">t </t>
    </r>
    <r>
      <rPr>
        <b/>
        <sz val="10"/>
        <rFont val="Times New Roman"/>
        <family val="1"/>
      </rPr>
      <t>- D</t>
    </r>
    <r>
      <rPr>
        <b/>
        <vertAlign val="subscript"/>
        <sz val="10"/>
        <rFont val="Times New Roman"/>
        <family val="1"/>
      </rPr>
      <t>t-1</t>
    </r>
  </si>
  <si>
    <t>Monthly Discount Rate</t>
  </si>
  <si>
    <r>
      <t>*G</t>
    </r>
    <r>
      <rPr>
        <b/>
        <vertAlign val="subscript"/>
        <sz val="10"/>
        <rFont val="Times New Roman"/>
        <family val="1"/>
      </rPr>
      <t xml:space="preserve">t </t>
    </r>
    <r>
      <rPr>
        <b/>
        <sz val="10"/>
        <rFont val="Times New Roman"/>
        <family val="1"/>
      </rPr>
      <t>= F</t>
    </r>
    <r>
      <rPr>
        <b/>
        <vertAlign val="subscript"/>
        <sz val="10"/>
        <rFont val="Times New Roman"/>
        <family val="1"/>
      </rPr>
      <t xml:space="preserve">t </t>
    </r>
    <r>
      <rPr>
        <b/>
        <sz val="10"/>
        <rFont val="Times New Roman"/>
        <family val="1"/>
      </rPr>
      <t>- F</t>
    </r>
    <r>
      <rPr>
        <b/>
        <vertAlign val="subscript"/>
        <sz val="10"/>
        <rFont val="Times New Roman"/>
        <family val="1"/>
      </rPr>
      <t>0</t>
    </r>
  </si>
  <si>
    <r>
      <t>H</t>
    </r>
    <r>
      <rPr>
        <b/>
        <vertAlign val="subscript"/>
        <sz val="10"/>
        <rFont val="Times New Roman"/>
        <family val="1"/>
      </rPr>
      <t xml:space="preserve">t </t>
    </r>
    <r>
      <rPr>
        <b/>
        <sz val="10"/>
        <rFont val="Times New Roman"/>
        <family val="1"/>
      </rPr>
      <t>= IV</t>
    </r>
    <r>
      <rPr>
        <b/>
        <vertAlign val="subscript"/>
        <sz val="10"/>
        <rFont val="Times New Roman"/>
        <family val="1"/>
      </rPr>
      <t xml:space="preserve">t </t>
    </r>
    <r>
      <rPr>
        <b/>
        <sz val="10"/>
        <rFont val="Times New Roman"/>
        <family val="1"/>
      </rPr>
      <t>/ 12</t>
    </r>
  </si>
  <si>
    <r>
      <t>*J</t>
    </r>
    <r>
      <rPr>
        <b/>
        <vertAlign val="subscript"/>
        <sz val="10"/>
        <rFont val="Times New Roman"/>
        <family val="1"/>
      </rPr>
      <t xml:space="preserve">t </t>
    </r>
    <r>
      <rPr>
        <b/>
        <sz val="10"/>
        <rFont val="Times New Roman"/>
        <family val="1"/>
      </rPr>
      <t>= PV of G</t>
    </r>
    <r>
      <rPr>
        <b/>
        <vertAlign val="subscript"/>
        <sz val="10"/>
        <rFont val="Times New Roman"/>
        <family val="1"/>
      </rPr>
      <t>t</t>
    </r>
  </si>
  <si>
    <t>Yearly     Discount Rate</t>
  </si>
  <si>
    <t>t</t>
  </si>
  <si>
    <t>(0)</t>
  </si>
  <si>
    <t>(1)</t>
  </si>
  <si>
    <t>(2)</t>
  </si>
  <si>
    <t>N/A</t>
  </si>
  <si>
    <t>Assets</t>
  </si>
  <si>
    <t>Income Statement</t>
  </si>
  <si>
    <t>Entry</t>
  </si>
  <si>
    <r>
      <t>A</t>
    </r>
    <r>
      <rPr>
        <b/>
        <vertAlign val="subscript"/>
        <sz val="10"/>
        <rFont val="Times New Roman"/>
        <family val="1"/>
      </rPr>
      <t xml:space="preserve">t </t>
    </r>
    <r>
      <rPr>
        <b/>
        <sz val="10"/>
        <rFont val="Times New Roman"/>
        <family val="1"/>
      </rPr>
      <t>= I</t>
    </r>
    <r>
      <rPr>
        <b/>
        <vertAlign val="subscript"/>
        <sz val="10"/>
        <rFont val="Times New Roman"/>
        <family val="1"/>
      </rPr>
      <t xml:space="preserve">t </t>
    </r>
    <r>
      <rPr>
        <b/>
        <sz val="10"/>
        <rFont val="Times New Roman"/>
        <family val="1"/>
      </rPr>
      <t>X DM10,000,000</t>
    </r>
  </si>
  <si>
    <r>
      <t>F</t>
    </r>
    <r>
      <rPr>
        <b/>
        <vertAlign val="subscript"/>
        <sz val="10"/>
        <rFont val="Times New Roman"/>
        <family val="1"/>
      </rPr>
      <t xml:space="preserve">t </t>
    </r>
    <r>
      <rPr>
        <b/>
        <sz val="10"/>
        <rFont val="Times New Roman"/>
        <family val="1"/>
      </rPr>
      <t>= II</t>
    </r>
    <r>
      <rPr>
        <b/>
        <vertAlign val="subscript"/>
        <sz val="10"/>
        <rFont val="Times New Roman"/>
        <family val="1"/>
      </rPr>
      <t xml:space="preserve">t </t>
    </r>
    <r>
      <rPr>
        <b/>
        <sz val="10"/>
        <rFont val="Times New Roman"/>
        <family val="1"/>
      </rPr>
      <t>X DM10,000,000</t>
    </r>
  </si>
  <si>
    <t>$/DM                    Exchange Ratio</t>
  </si>
  <si>
    <t>Yearly                      Discount Rate</t>
  </si>
  <si>
    <t>Panel One: Input Data</t>
  </si>
  <si>
    <r>
      <t>*B</t>
    </r>
    <r>
      <rPr>
        <b/>
        <vertAlign val="subscript"/>
        <sz val="10"/>
        <rFont val="Times New Roman"/>
        <family val="1"/>
      </rPr>
      <t xml:space="preserve">t </t>
    </r>
    <r>
      <rPr>
        <b/>
        <sz val="10"/>
        <rFont val="Times New Roman"/>
        <family val="1"/>
      </rPr>
      <t>= A</t>
    </r>
    <r>
      <rPr>
        <b/>
        <vertAlign val="subscript"/>
        <sz val="10"/>
        <rFont val="Times New Roman"/>
        <family val="1"/>
      </rPr>
      <t xml:space="preserve">0 </t>
    </r>
    <r>
      <rPr>
        <b/>
        <sz val="10"/>
        <rFont val="Times New Roman"/>
        <family val="1"/>
      </rPr>
      <t>- A</t>
    </r>
    <r>
      <rPr>
        <b/>
        <vertAlign val="subscript"/>
        <sz val="10"/>
        <rFont val="Times New Roman"/>
        <family val="1"/>
      </rPr>
      <t>t</t>
    </r>
  </si>
  <si>
    <t>Column</t>
  </si>
  <si>
    <t>Purpose (To calculate…)</t>
  </si>
  <si>
    <t>A</t>
  </si>
  <si>
    <t>B</t>
  </si>
  <si>
    <t xml:space="preserve">C </t>
  </si>
  <si>
    <t>D</t>
  </si>
  <si>
    <t>E</t>
  </si>
  <si>
    <t>F</t>
  </si>
  <si>
    <t>G</t>
  </si>
  <si>
    <t>H</t>
  </si>
  <si>
    <t>J</t>
  </si>
  <si>
    <t>K</t>
  </si>
  <si>
    <t>Spot rate of US$/DM exchange ratio</t>
  </si>
  <si>
    <t>Panel Two: Firm Commitment</t>
  </si>
  <si>
    <r>
      <t>*K</t>
    </r>
    <r>
      <rPr>
        <b/>
        <vertAlign val="subscript"/>
        <sz val="10"/>
        <rFont val="Times New Roman"/>
        <family val="1"/>
      </rPr>
      <t xml:space="preserve">t </t>
    </r>
    <r>
      <rPr>
        <b/>
        <sz val="10"/>
        <rFont val="Times New Roman"/>
        <family val="1"/>
      </rPr>
      <t>= J</t>
    </r>
    <r>
      <rPr>
        <b/>
        <vertAlign val="subscript"/>
        <sz val="10"/>
        <rFont val="Times New Roman"/>
        <family val="1"/>
      </rPr>
      <t xml:space="preserve">t </t>
    </r>
    <r>
      <rPr>
        <b/>
        <sz val="10"/>
        <rFont val="Times New Roman"/>
        <family val="1"/>
      </rPr>
      <t>- J</t>
    </r>
    <r>
      <rPr>
        <b/>
        <vertAlign val="subscript"/>
        <sz val="10"/>
        <rFont val="Times New Roman"/>
        <family val="1"/>
      </rPr>
      <t>t-1</t>
    </r>
  </si>
  <si>
    <t>Forward rate of US$/DM exchange ratio for the 03/31/02 forward contract</t>
  </si>
  <si>
    <t>Cumulative change in the value of the firm commitment in US$</t>
  </si>
  <si>
    <t>Cumulative change in the value of the forward contract in US$</t>
  </si>
  <si>
    <t>To close nominal accounts</t>
  </si>
  <si>
    <t>To record the settlement of the forward contract</t>
  </si>
  <si>
    <t>Liabilities &amp; Equity</t>
  </si>
  <si>
    <t>Loss (gain) from forward contract</t>
  </si>
  <si>
    <t>Loss (gain) from firm commitment</t>
  </si>
  <si>
    <t>Cumulative Change in FX Adjusted Price</t>
  </si>
  <si>
    <t>Conversion of DM10,000,000 firm commitment to US$</t>
  </si>
  <si>
    <t xml:space="preserve">Monthly discount rate for spot rates </t>
  </si>
  <si>
    <t xml:space="preserve">Fair value of the firm commitment </t>
  </si>
  <si>
    <t xml:space="preserve">Period change in the fair value of the firm commitment </t>
  </si>
  <si>
    <t>Panel Three: Forward Contract</t>
  </si>
  <si>
    <t>Conversion of DM10,000,000 forward contract to US$</t>
  </si>
  <si>
    <t xml:space="preserve">Monthly discount rate for forward rates </t>
  </si>
  <si>
    <t>Fair value of the forward contract</t>
  </si>
  <si>
    <t xml:space="preserve">Period change in the fair value of the forward contract </t>
  </si>
  <si>
    <r>
      <t xml:space="preserve">*Columns with numbers in </t>
    </r>
    <r>
      <rPr>
        <b/>
        <sz val="10"/>
        <color indexed="10"/>
        <rFont val="Times New Roman"/>
        <family val="1"/>
      </rPr>
      <t>parentheses</t>
    </r>
    <r>
      <rPr>
        <b/>
        <sz val="10"/>
        <rFont val="Times New Roman"/>
        <family val="1"/>
      </rPr>
      <t xml:space="preserve"> indicate a </t>
    </r>
    <r>
      <rPr>
        <b/>
        <sz val="10"/>
        <color indexed="10"/>
        <rFont val="Times New Roman"/>
        <family val="1"/>
      </rPr>
      <t>loss.</t>
    </r>
  </si>
  <si>
    <t>Present Value</t>
  </si>
  <si>
    <t xml:space="preserve">Firm Commitment </t>
  </si>
  <si>
    <t>Forward Contract</t>
  </si>
  <si>
    <t>Machine's Price in DM:</t>
  </si>
  <si>
    <r>
      <t>C</t>
    </r>
    <r>
      <rPr>
        <b/>
        <vertAlign val="subscript"/>
        <sz val="10"/>
        <rFont val="Times New Roman"/>
        <family val="1"/>
      </rPr>
      <t>t</t>
    </r>
    <r>
      <rPr>
        <b/>
        <sz val="10"/>
        <rFont val="Times New Roman"/>
        <family val="1"/>
      </rPr>
      <t xml:space="preserve"> = III</t>
    </r>
    <r>
      <rPr>
        <b/>
        <vertAlign val="subscript"/>
        <sz val="10"/>
        <rFont val="Times New Roman"/>
        <family val="1"/>
      </rPr>
      <t>t</t>
    </r>
    <r>
      <rPr>
        <b/>
        <sz val="10"/>
        <rFont val="Times New Roman"/>
        <family val="1"/>
      </rPr>
      <t xml:space="preserve"> / 12</t>
    </r>
  </si>
  <si>
    <r>
      <t>*D</t>
    </r>
    <r>
      <rPr>
        <b/>
        <vertAlign val="subscript"/>
        <sz val="10"/>
        <rFont val="Times New Roman"/>
        <family val="1"/>
      </rPr>
      <t>t</t>
    </r>
    <r>
      <rPr>
        <b/>
        <sz val="10"/>
        <rFont val="Times New Roman"/>
        <family val="1"/>
      </rPr>
      <t xml:space="preserve"> = PV of B</t>
    </r>
    <r>
      <rPr>
        <b/>
        <vertAlign val="subscript"/>
        <sz val="10"/>
        <rFont val="Times New Roman"/>
        <family val="1"/>
      </rPr>
      <t>t</t>
    </r>
  </si>
  <si>
    <t>FX Adjusted Price                          in US$</t>
  </si>
  <si>
    <t>FX Adjusted Price                       in US$</t>
  </si>
  <si>
    <t xml:space="preserve">Period Change in Firm Commitment </t>
  </si>
  <si>
    <t xml:space="preserve">Period Change in Forward Contract </t>
  </si>
  <si>
    <t>Balance                          Dr.  (Cr.)</t>
  </si>
  <si>
    <r>
      <t xml:space="preserve">Summary Financial Statement Dr.  </t>
    </r>
    <r>
      <rPr>
        <b/>
        <sz val="12"/>
        <color indexed="10"/>
        <rFont val="Times New Roman"/>
        <family val="1"/>
      </rPr>
      <t>(Cr.)</t>
    </r>
  </si>
  <si>
    <r>
      <t xml:space="preserve">Panel Two: Firm Commitment-- based on $/DM </t>
    </r>
    <r>
      <rPr>
        <b/>
        <i/>
        <sz val="10"/>
        <rFont val="Times New Roman"/>
        <family val="1"/>
      </rPr>
      <t>Spot</t>
    </r>
    <r>
      <rPr>
        <b/>
        <sz val="10"/>
        <rFont val="Times New Roman"/>
        <family val="1"/>
      </rPr>
      <t xml:space="preserve"> Rate</t>
    </r>
  </si>
  <si>
    <r>
      <t xml:space="preserve">Panel Three: Forward Contract-- based on $/DM </t>
    </r>
    <r>
      <rPr>
        <b/>
        <i/>
        <sz val="10"/>
        <rFont val="Times New Roman"/>
        <family val="1"/>
      </rPr>
      <t>Forward</t>
    </r>
    <r>
      <rPr>
        <b/>
        <sz val="10"/>
        <rFont val="Times New Roman"/>
        <family val="1"/>
      </rPr>
      <t xml:space="preserve"> Rate</t>
    </r>
  </si>
  <si>
    <t xml:space="preserve">III </t>
  </si>
  <si>
    <t xml:space="preserve">Yearly discount rate for spot rates </t>
  </si>
  <si>
    <t>Yearly discount rate for forward rates</t>
  </si>
  <si>
    <t xml:space="preserve">              Balance Sheet</t>
  </si>
  <si>
    <t>On 10/01/01, USC Co., a U.S. company, issues a purchase order to a German supplier, GMI Inc., for a machine to be delivered and paid for on 03/31/02. The price is denominated in German marks (Deutsche Marks or DM) – DM10,000,000. Although USC will not make the purchase until 03/31/02, it has a firm commitment to do so and to pay 10 million DM in six months. This creates a DM liability exposure to foreign exchange risk if DM appreciates over the next six months. To mitigate this uncertainty, USC wishes to fix the purchase cost in US$ by entering into a 6-month forward contract to purchase DM when the purchase order is issued to and accepted by the German supplier, GMI. The spot rate on 10/01/01 is $0.65 per DM and the forward rate is $0.66 per DM for 03/31/02 settlement. Therefore, USC enters into a forward contract on 10/01/01 with the Bank of Globe to pay US$6,600,000 in exchange for the receipt of DM10,000,000 on 03/31/02, which can then be used to pay GMI. On entering into the contract, USC neither receives nor pays a premium. Assuming the transaction meets the firm commitment criteria to record as a fair value hedge accounting, how would USC address the following questions?</t>
  </si>
  <si>
    <t>EXAMPLE</t>
  </si>
  <si>
    <r>
      <t>1.</t>
    </r>
    <r>
      <rPr>
        <sz val="7"/>
        <rFont val="Times New Roman"/>
        <family val="1"/>
      </rPr>
      <t xml:space="preserve">      </t>
    </r>
    <r>
      <rPr>
        <sz val="12"/>
        <rFont val="Times New Roman"/>
        <family val="1"/>
      </rPr>
      <t>Discuss the expected results of entering into the forward contract and prepare required journal entries on 10/01/01. Be very explicit regarding what is the hedged item and what is the hedging instrument.</t>
    </r>
  </si>
  <si>
    <r>
      <t>2.</t>
    </r>
    <r>
      <rPr>
        <sz val="7"/>
        <rFont val="Times New Roman"/>
        <family val="1"/>
      </rPr>
      <t xml:space="preserve">      </t>
    </r>
    <r>
      <rPr>
        <sz val="12"/>
        <rFont val="Times New Roman"/>
        <family val="1"/>
      </rPr>
      <t>On 12/31/01, the spot rate has changed to $0.67 per DM and forward exchange rate for settlement on 03/31/02 is $0.69 per DM. What is the impact of the change in exchange rates on journal entries, closing entries, and summary financial statements.</t>
    </r>
  </si>
  <si>
    <r>
      <t>3.</t>
    </r>
    <r>
      <rPr>
        <sz val="7"/>
        <rFont val="Times New Roman"/>
        <family val="1"/>
      </rPr>
      <t xml:space="preserve">      </t>
    </r>
    <r>
      <rPr>
        <sz val="12"/>
        <rFont val="Times New Roman"/>
        <family val="1"/>
      </rPr>
      <t>On 03/31/02, the spot rate has changed to $0.71 per DM. What are the journal entries to record: (1) the impact of the change in exchange rates, (2) the purchase of the new machine, (3) the settlement of the forward contract. In addition, evaluate the results of these events on financial statements.</t>
    </r>
  </si>
  <si>
    <r>
      <t>4.</t>
    </r>
    <r>
      <rPr>
        <sz val="7"/>
        <rFont val="Times New Roman"/>
        <family val="1"/>
      </rPr>
      <t xml:space="preserve">      </t>
    </r>
    <r>
      <rPr>
        <sz val="12"/>
        <rFont val="Times New Roman"/>
        <family val="1"/>
      </rPr>
      <t>Explain how Paragraph 168 has relevance in the transactions of this example. What is the reason we “</t>
    </r>
    <r>
      <rPr>
        <b/>
        <u val="single"/>
        <sz val="12"/>
        <rFont val="Times New Roman"/>
        <family val="1"/>
      </rPr>
      <t>exclude from its assessment of effectiveness the portion of the fair value of the forward contract attributable to the spot-forward difference (the difference between the spot exchange rate and the forward exchange rate)</t>
    </r>
    <r>
      <rPr>
        <sz val="12"/>
        <rFont val="Times New Roman"/>
        <family val="1"/>
      </rPr>
      <t xml:space="preserve">”?  </t>
    </r>
  </si>
  <si>
    <t>Derivative Report: Testing and Accounting for Hedge Ineffectiveness Under FAS 133, Paragraph 168</t>
  </si>
  <si>
    <t>QUESTIONS</t>
  </si>
  <si>
    <r>
      <t xml:space="preserve">(Numbers in </t>
    </r>
    <r>
      <rPr>
        <b/>
        <sz val="12"/>
        <color indexed="10"/>
        <rFont val="Times New Roman"/>
        <family val="1"/>
      </rPr>
      <t>parentheses</t>
    </r>
    <r>
      <rPr>
        <b/>
        <sz val="12"/>
        <rFont val="Times New Roman"/>
        <family val="1"/>
      </rPr>
      <t xml:space="preserve"> indicate a </t>
    </r>
    <r>
      <rPr>
        <b/>
        <sz val="12"/>
        <color indexed="10"/>
        <rFont val="Times New Roman"/>
        <family val="1"/>
      </rPr>
      <t>Credit</t>
    </r>
    <r>
      <rPr>
        <b/>
        <sz val="12"/>
        <rFont val="Times New Roman"/>
        <family val="1"/>
      </rPr>
      <t xml:space="preserve"> balance.)</t>
    </r>
  </si>
  <si>
    <t>Summary of Simplified Financial Statements</t>
  </si>
  <si>
    <t>EXHIBIT 3</t>
  </si>
  <si>
    <t>EXHIBIT 2</t>
  </si>
  <si>
    <t xml:space="preserve">Summary of Journal Entries </t>
  </si>
  <si>
    <r>
      <t xml:space="preserve">(Numbers in </t>
    </r>
    <r>
      <rPr>
        <b/>
        <sz val="12"/>
        <color indexed="10"/>
        <rFont val="Times New Roman"/>
        <family val="1"/>
      </rPr>
      <t>parentheses</t>
    </r>
    <r>
      <rPr>
        <b/>
        <sz val="12"/>
        <rFont val="Times New Roman"/>
        <family val="1"/>
      </rPr>
      <t xml:space="preserve"> indicate a </t>
    </r>
    <r>
      <rPr>
        <b/>
        <sz val="12"/>
        <color indexed="10"/>
        <rFont val="Times New Roman"/>
        <family val="1"/>
      </rPr>
      <t>Credit</t>
    </r>
    <r>
      <rPr>
        <b/>
        <sz val="12"/>
        <rFont val="Times New Roman"/>
        <family val="1"/>
      </rPr>
      <t xml:space="preserve"> balance in the Balance column.)</t>
    </r>
  </si>
  <si>
    <t xml:space="preserve"> Supporting Calculations for Fair Value FX Hedge  </t>
  </si>
  <si>
    <t>EXHIBIT 1</t>
  </si>
  <si>
    <t>By Angela L.J. Hwang and Robert E. Jensen</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</si>
</sst>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000000_);\(0.000000\)"/>
    <numFmt numFmtId="166" formatCode="&quot;$&quot;#,##0.0000_);\(&quot;$&quot;#,##0.0000\)"/>
    <numFmt numFmtId="167" formatCode="&quot;$&quot;#,##0.000_);\(&quot;$&quot;#,##0.000\)"/>
    <numFmt numFmtId="168" formatCode="&quot;$&quot;#,##0.00000_);\(&quot;$&quot;#,##0.00000\)"/>
    <numFmt numFmtId="169" formatCode="&quot;$&quot;#,##0.0_);\(&quot;$&quot;#,##0.0\)"/>
    <numFmt numFmtId="170" formatCode="0.000%"/>
    <numFmt numFmtId="171" formatCode="0.0000%"/>
    <numFmt numFmtId="172" formatCode="0.00000"/>
    <numFmt numFmtId="173" formatCode="0.00_);\(0.00\)"/>
    <numFmt numFmtId="174" formatCode="0.0_);\(0.0\)"/>
    <numFmt numFmtId="175" formatCode="#,##0.0_);\(#,##0.0\)"/>
    <numFmt numFmtId="176" formatCode="0_);[Red]\(0\)"/>
    <numFmt numFmtId="177" formatCode="0.0000"/>
    <numFmt numFmtId="178" formatCode="mm/dd/yy"/>
    <numFmt numFmtId="179" formatCode="#,##0.0000_);[Red]\(#,##0.0000\)"/>
    <numFmt numFmtId="180" formatCode="&quot;$&quot;#,##0.000_);[Red]\(&quot;$&quot;#,##0.000\)"/>
    <numFmt numFmtId="181" formatCode="&quot;$&quot;#,##0.0_);[Red]\(&quot;$&quot;#,##0.0\)"/>
    <numFmt numFmtId="182" formatCode="0.000"/>
    <numFmt numFmtId="183" formatCode="#,##0.000_);[Red]\(#,##0.000\)"/>
    <numFmt numFmtId="184" formatCode="0.0%"/>
    <numFmt numFmtId="185" formatCode="&quot;Yes&quot;;&quot;Yes&quot;;&quot;No&quot;"/>
    <numFmt numFmtId="186" formatCode="&quot;True&quot;;&quot;True&quot;;&quot;False&quot;"/>
    <numFmt numFmtId="187" formatCode="&quot;On&quot;;&quot;On&quot;;&quot;Off&quot;"/>
    <numFmt numFmtId="188" formatCode="[$€-2]\ #,##0.00_);[Red]\([$€-2]\ #,##0.00\)"/>
  </numFmts>
  <fonts count="22">
    <font>
      <sz val="10"/>
      <name val="Arial"/>
      <family val="0"/>
    </font>
    <font>
      <u val="single"/>
      <sz val="10"/>
      <color indexed="12"/>
      <name val="Arial"/>
      <family val="0"/>
    </font>
    <font>
      <b/>
      <sz val="12"/>
      <name val="Times New Roman"/>
      <family val="1"/>
    </font>
    <font>
      <b/>
      <sz val="10"/>
      <name val="Times New Roman"/>
      <family val="1"/>
    </font>
    <font>
      <b/>
      <vertAlign val="subscript"/>
      <sz val="10"/>
      <name val="Times New Roman"/>
      <family val="1"/>
    </font>
    <font>
      <sz val="10"/>
      <name val="Times New Roman"/>
      <family val="1"/>
    </font>
    <font>
      <sz val="10"/>
      <color indexed="12"/>
      <name val="Times New Roman"/>
      <family val="1"/>
    </font>
    <font>
      <sz val="12"/>
      <name val="Times New Roman"/>
      <family val="1"/>
    </font>
    <font>
      <b/>
      <sz val="12"/>
      <color indexed="10"/>
      <name val="Times New Roman"/>
      <family val="1"/>
    </font>
    <font>
      <b/>
      <sz val="14"/>
      <name val="Times New Roman"/>
      <family val="1"/>
    </font>
    <font>
      <b/>
      <sz val="10"/>
      <color indexed="10"/>
      <name val="Times New Roman"/>
      <family val="1"/>
    </font>
    <font>
      <b/>
      <sz val="10"/>
      <color indexed="12"/>
      <name val="Times New Roman"/>
      <family val="1"/>
    </font>
    <font>
      <sz val="14"/>
      <name val="Times New Roman"/>
      <family val="1"/>
    </font>
    <font>
      <b/>
      <u val="single"/>
      <sz val="10"/>
      <name val="Times New Roman"/>
      <family val="1"/>
    </font>
    <font>
      <b/>
      <i/>
      <sz val="10"/>
      <name val="Times New Roman"/>
      <family val="1"/>
    </font>
    <font>
      <sz val="10"/>
      <color indexed="10"/>
      <name val="Times New Roman"/>
      <family val="1"/>
    </font>
    <font>
      <b/>
      <sz val="12"/>
      <color indexed="12"/>
      <name val="Times New Roman"/>
      <family val="1"/>
    </font>
    <font>
      <i/>
      <sz val="12"/>
      <name val="Times New Roman"/>
      <family val="1"/>
    </font>
    <font>
      <sz val="8"/>
      <name val="Arial"/>
      <family val="0"/>
    </font>
    <font>
      <sz val="7"/>
      <name val="Times New Roman"/>
      <family val="1"/>
    </font>
    <font>
      <b/>
      <u val="single"/>
      <sz val="12"/>
      <name val="Times New Roman"/>
      <family val="1"/>
    </font>
    <font>
      <b/>
      <sz val="10"/>
      <name val="Arial"/>
      <family val="2"/>
    </font>
  </fonts>
  <fills count="2">
    <fill>
      <patternFill/>
    </fill>
    <fill>
      <patternFill patternType="gray125"/>
    </fill>
  </fills>
  <borders count="27">
    <border>
      <left/>
      <right/>
      <top/>
      <bottom/>
      <diagonal/>
    </border>
    <border>
      <left style="medium"/>
      <right style="medium"/>
      <top style="medium"/>
      <bottom>
        <color indexed="63"/>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style="medium"/>
      <top>
        <color indexed="63"/>
      </top>
      <bottom style="double"/>
    </border>
    <border>
      <left style="medium"/>
      <right style="medium"/>
      <top style="medium"/>
      <bottom style="thin"/>
    </border>
    <border>
      <left>
        <color indexed="63"/>
      </left>
      <right>
        <color indexed="63"/>
      </right>
      <top style="medium"/>
      <bottom style="medium"/>
    </border>
    <border>
      <left style="thin"/>
      <right style="thin"/>
      <top style="medium"/>
      <bottom style="medium"/>
    </border>
    <border>
      <left style="thin"/>
      <right style="double"/>
      <top style="medium"/>
      <bottom style="medium"/>
    </border>
    <border>
      <left style="double"/>
      <right style="medium"/>
      <top style="medium"/>
      <bottom style="medium"/>
    </border>
    <border>
      <left style="medium"/>
      <right>
        <color indexed="63"/>
      </right>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medium"/>
      <top>
        <color indexed="63"/>
      </top>
      <bottom>
        <color indexed="63"/>
      </bottom>
    </border>
    <border>
      <left style="thin"/>
      <right style="thin"/>
      <top>
        <color indexed="63"/>
      </top>
      <bottom style="medium"/>
    </border>
    <border>
      <left style="thin"/>
      <right style="double"/>
      <top>
        <color indexed="63"/>
      </top>
      <bottom style="medium"/>
    </border>
    <border>
      <left style="double"/>
      <right style="medium"/>
      <top>
        <color indexed="63"/>
      </top>
      <bottom style="medium"/>
    </border>
    <border>
      <left style="medium"/>
      <right>
        <color indexed="63"/>
      </right>
      <top>
        <color indexed="63"/>
      </top>
      <bottom style="medium"/>
    </border>
    <border>
      <left style="medium"/>
      <right>
        <color indexed="63"/>
      </right>
      <top style="medium"/>
      <bottom style="medium"/>
    </border>
    <border>
      <left style="medium"/>
      <right>
        <color indexed="63"/>
      </right>
      <top style="medium"/>
      <bottom style="thin"/>
    </border>
    <border>
      <left>
        <color indexed="63"/>
      </left>
      <right style="medium"/>
      <top style="medium"/>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63">
    <xf numFmtId="0" fontId="0" fillId="0" borderId="0" xfId="0" applyAlignment="1">
      <alignment/>
    </xf>
    <xf numFmtId="0" fontId="5" fillId="0" borderId="0" xfId="0" applyFont="1" applyFill="1" applyAlignment="1">
      <alignment/>
    </xf>
    <xf numFmtId="0" fontId="5" fillId="0" borderId="0" xfId="0" applyFont="1" applyFill="1" applyAlignment="1">
      <alignment horizontal="left"/>
    </xf>
    <xf numFmtId="38" fontId="5" fillId="0" borderId="0" xfId="0" applyNumberFormat="1" applyFont="1" applyFill="1" applyAlignment="1">
      <alignment horizontal="left"/>
    </xf>
    <xf numFmtId="6" fontId="5" fillId="0" borderId="0" xfId="0" applyNumberFormat="1" applyFont="1" applyFill="1" applyAlignment="1">
      <alignment horizontal="left"/>
    </xf>
    <xf numFmtId="0" fontId="5" fillId="0" borderId="0" xfId="0" applyFont="1" applyFill="1" applyAlignment="1">
      <alignment horizontal="center"/>
    </xf>
    <xf numFmtId="0" fontId="3" fillId="0" borderId="0" xfId="0" applyFont="1" applyFill="1" applyAlignment="1">
      <alignment horizontal="left"/>
    </xf>
    <xf numFmtId="0" fontId="3" fillId="0" borderId="0" xfId="0" applyFont="1" applyFill="1" applyAlignment="1">
      <alignment horizontal="center"/>
    </xf>
    <xf numFmtId="38" fontId="3" fillId="0" borderId="0" xfId="0" applyNumberFormat="1" applyFont="1" applyFill="1" applyAlignment="1">
      <alignment horizontal="right"/>
    </xf>
    <xf numFmtId="38" fontId="5" fillId="0" borderId="0" xfId="0" applyNumberFormat="1" applyFont="1" applyFill="1" applyAlignment="1">
      <alignment/>
    </xf>
    <xf numFmtId="6" fontId="3" fillId="0" borderId="0" xfId="0" applyNumberFormat="1" applyFont="1" applyFill="1" applyAlignment="1">
      <alignment/>
    </xf>
    <xf numFmtId="0" fontId="6" fillId="0" borderId="0" xfId="0" applyFont="1" applyFill="1" applyAlignment="1">
      <alignment horizontal="left"/>
    </xf>
    <xf numFmtId="0" fontId="3" fillId="0" borderId="0" xfId="0" applyFont="1" applyFill="1" applyAlignment="1">
      <alignment/>
    </xf>
    <xf numFmtId="38" fontId="3" fillId="0" borderId="0" xfId="0" applyNumberFormat="1" applyFont="1" applyFill="1" applyAlignment="1">
      <alignment horizontal="left"/>
    </xf>
    <xf numFmtId="6" fontId="3" fillId="0" borderId="0" xfId="0" applyNumberFormat="1" applyFont="1" applyFill="1" applyAlignment="1">
      <alignment horizontal="left"/>
    </xf>
    <xf numFmtId="173" fontId="3" fillId="0" borderId="0" xfId="0" applyNumberFormat="1" applyFont="1" applyFill="1" applyAlignment="1">
      <alignment horizontal="left"/>
    </xf>
    <xf numFmtId="5" fontId="3" fillId="0" borderId="0" xfId="0" applyNumberFormat="1" applyFont="1" applyFill="1" applyAlignment="1">
      <alignment horizontal="left"/>
    </xf>
    <xf numFmtId="0" fontId="3" fillId="0" borderId="0" xfId="0" applyFont="1" applyFill="1" applyBorder="1" applyAlignment="1">
      <alignment/>
    </xf>
    <xf numFmtId="0" fontId="3" fillId="0" borderId="0" xfId="0" applyFont="1" applyFill="1" applyBorder="1" applyAlignment="1">
      <alignment horizontal="left"/>
    </xf>
    <xf numFmtId="178" fontId="5" fillId="0" borderId="0" xfId="0" applyNumberFormat="1" applyFont="1" applyFill="1" applyBorder="1" applyAlignment="1">
      <alignment horizontal="center"/>
    </xf>
    <xf numFmtId="6" fontId="5" fillId="0" borderId="0" xfId="0" applyNumberFormat="1" applyFont="1" applyFill="1" applyBorder="1" applyAlignment="1">
      <alignment horizontal="center"/>
    </xf>
    <xf numFmtId="182" fontId="5" fillId="0" borderId="0" xfId="0" applyNumberFormat="1" applyFont="1" applyFill="1" applyBorder="1" applyAlignment="1">
      <alignment horizontal="center"/>
    </xf>
    <xf numFmtId="6" fontId="3" fillId="0" borderId="0" xfId="0" applyNumberFormat="1" applyFont="1" applyFill="1" applyAlignment="1">
      <alignment horizontal="center"/>
    </xf>
    <xf numFmtId="0" fontId="5" fillId="0" borderId="0" xfId="0" applyFont="1" applyFill="1" applyAlignment="1" quotePrefix="1">
      <alignment/>
    </xf>
    <xf numFmtId="5" fontId="5" fillId="0" borderId="0" xfId="0" applyNumberFormat="1" applyFont="1" applyFill="1" applyAlignment="1">
      <alignment horizontal="left"/>
    </xf>
    <xf numFmtId="0" fontId="5" fillId="0" borderId="0" xfId="0" applyFont="1" applyAlignment="1">
      <alignment/>
    </xf>
    <xf numFmtId="0" fontId="5" fillId="0" borderId="0" xfId="0" applyFont="1" applyAlignment="1">
      <alignment horizontal="left"/>
    </xf>
    <xf numFmtId="38" fontId="5" fillId="0" borderId="0" xfId="0" applyNumberFormat="1" applyFont="1" applyAlignment="1">
      <alignment horizontal="left"/>
    </xf>
    <xf numFmtId="6" fontId="5" fillId="0" borderId="0" xfId="0" applyNumberFormat="1" applyFont="1" applyAlignment="1">
      <alignment horizontal="left"/>
    </xf>
    <xf numFmtId="5" fontId="5" fillId="0" borderId="0" xfId="0" applyNumberFormat="1" applyFont="1" applyAlignment="1">
      <alignment horizontal="left"/>
    </xf>
    <xf numFmtId="0" fontId="5" fillId="0" borderId="0" xfId="0" applyFont="1" applyAlignment="1">
      <alignment horizontal="center"/>
    </xf>
    <xf numFmtId="6" fontId="3" fillId="0" borderId="0" xfId="0" applyNumberFormat="1" applyFont="1" applyAlignment="1">
      <alignment horizontal="center"/>
    </xf>
    <xf numFmtId="0" fontId="5" fillId="0" borderId="0" xfId="0" applyFont="1" applyAlignment="1" quotePrefix="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left"/>
    </xf>
    <xf numFmtId="6" fontId="3" fillId="0" borderId="0" xfId="0" applyNumberFormat="1" applyFont="1" applyAlignment="1">
      <alignment horizontal="left"/>
    </xf>
    <xf numFmtId="5" fontId="3" fillId="0" borderId="0" xfId="0" applyNumberFormat="1" applyFont="1" applyAlignment="1">
      <alignment horizontal="left"/>
    </xf>
    <xf numFmtId="38" fontId="3" fillId="0" borderId="0" xfId="0" applyNumberFormat="1" applyFont="1" applyAlignment="1">
      <alignment horizontal="left"/>
    </xf>
    <xf numFmtId="173" fontId="3" fillId="0" borderId="0" xfId="0" applyNumberFormat="1" applyFont="1" applyAlignment="1">
      <alignment horizontal="left"/>
    </xf>
    <xf numFmtId="173" fontId="5" fillId="0" borderId="0" xfId="0" applyNumberFormat="1" applyFont="1" applyAlignment="1">
      <alignment horizontal="left"/>
    </xf>
    <xf numFmtId="0" fontId="3" fillId="0" borderId="1" xfId="0" applyFont="1" applyFill="1" applyBorder="1" applyAlignment="1">
      <alignment horizontal="center"/>
    </xf>
    <xf numFmtId="0" fontId="5" fillId="0" borderId="0" xfId="0" applyFont="1" applyFill="1" applyAlignment="1">
      <alignment wrapText="1"/>
    </xf>
    <xf numFmtId="38" fontId="5" fillId="0" borderId="0" xfId="0" applyNumberFormat="1" applyFont="1" applyFill="1" applyAlignment="1">
      <alignment wrapText="1"/>
    </xf>
    <xf numFmtId="6" fontId="3" fillId="0" borderId="0" xfId="0" applyNumberFormat="1" applyFont="1" applyFill="1" applyAlignment="1">
      <alignment wrapText="1"/>
    </xf>
    <xf numFmtId="0" fontId="5" fillId="0" borderId="0" xfId="0" applyFont="1" applyFill="1" applyAlignment="1">
      <alignment horizontal="left" wrapText="1"/>
    </xf>
    <xf numFmtId="0" fontId="5" fillId="0" borderId="0" xfId="0" applyFont="1" applyFill="1" applyAlignment="1">
      <alignment horizontal="center" wrapText="1"/>
    </xf>
    <xf numFmtId="0" fontId="5" fillId="0" borderId="0" xfId="0" applyFont="1" applyFill="1" applyBorder="1" applyAlignment="1">
      <alignment horizontal="left" wrapText="1"/>
    </xf>
    <xf numFmtId="38" fontId="5" fillId="0" borderId="0" xfId="0" applyNumberFormat="1" applyFont="1" applyFill="1" applyAlignment="1">
      <alignment horizontal="left" wrapText="1"/>
    </xf>
    <xf numFmtId="6" fontId="5" fillId="0" borderId="0" xfId="0" applyNumberFormat="1" applyFont="1" applyFill="1" applyAlignment="1">
      <alignment horizontal="left" wrapText="1"/>
    </xf>
    <xf numFmtId="6" fontId="3" fillId="0" borderId="0" xfId="0" applyNumberFormat="1" applyFont="1" applyFill="1" applyAlignment="1">
      <alignment horizontal="center" wrapText="1"/>
    </xf>
    <xf numFmtId="0" fontId="5" fillId="0" borderId="0" xfId="0" applyFont="1" applyFill="1" applyAlignment="1" quotePrefix="1">
      <alignment wrapText="1"/>
    </xf>
    <xf numFmtId="0" fontId="7" fillId="0" borderId="0" xfId="0" applyFont="1" applyFill="1" applyAlignment="1">
      <alignment/>
    </xf>
    <xf numFmtId="6" fontId="7" fillId="0" borderId="0" xfId="0" applyNumberFormat="1" applyFont="1" applyFill="1" applyAlignment="1">
      <alignment horizontal="left"/>
    </xf>
    <xf numFmtId="0" fontId="7" fillId="0" borderId="0" xfId="0" applyFont="1" applyFill="1" applyAlignment="1">
      <alignment horizontal="left"/>
    </xf>
    <xf numFmtId="0" fontId="7" fillId="0" borderId="0" xfId="0" applyFont="1" applyFill="1" applyAlignment="1">
      <alignment horizontal="center"/>
    </xf>
    <xf numFmtId="0" fontId="7" fillId="0" borderId="0" xfId="0" applyFont="1" applyAlignment="1">
      <alignment/>
    </xf>
    <xf numFmtId="0" fontId="7" fillId="0" borderId="0" xfId="0" applyFont="1" applyBorder="1" applyAlignment="1">
      <alignment horizontal="center"/>
    </xf>
    <xf numFmtId="38" fontId="7" fillId="0" borderId="2" xfId="0" applyNumberFormat="1" applyFont="1" applyBorder="1" applyAlignment="1">
      <alignment horizontal="center"/>
    </xf>
    <xf numFmtId="38" fontId="7" fillId="0" borderId="0" xfId="0" applyNumberFormat="1" applyFont="1" applyBorder="1" applyAlignment="1">
      <alignment horizontal="center"/>
    </xf>
    <xf numFmtId="6" fontId="7" fillId="0" borderId="0" xfId="0" applyNumberFormat="1" applyFont="1" applyAlignment="1">
      <alignment/>
    </xf>
    <xf numFmtId="6" fontId="7" fillId="0" borderId="2" xfId="0" applyNumberFormat="1" applyFont="1" applyBorder="1" applyAlignment="1">
      <alignment/>
    </xf>
    <xf numFmtId="6" fontId="7" fillId="0" borderId="3" xfId="0" applyNumberFormat="1" applyFont="1" applyBorder="1" applyAlignment="1">
      <alignment/>
    </xf>
    <xf numFmtId="0" fontId="7" fillId="0" borderId="2" xfId="0" applyFont="1" applyBorder="1" applyAlignment="1">
      <alignment/>
    </xf>
    <xf numFmtId="6" fontId="7" fillId="0" borderId="0" xfId="0" applyNumberFormat="1" applyFont="1" applyBorder="1" applyAlignment="1">
      <alignment/>
    </xf>
    <xf numFmtId="0" fontId="7" fillId="0" borderId="0" xfId="0" applyFont="1" applyBorder="1" applyAlignment="1">
      <alignment/>
    </xf>
    <xf numFmtId="0" fontId="2" fillId="0" borderId="0" xfId="0" applyFont="1" applyAlignment="1">
      <alignment/>
    </xf>
    <xf numFmtId="0" fontId="9" fillId="0" borderId="0" xfId="0" applyFont="1" applyAlignment="1">
      <alignment/>
    </xf>
    <xf numFmtId="38" fontId="7" fillId="0" borderId="0" xfId="0" applyNumberFormat="1" applyFont="1" applyAlignment="1">
      <alignment horizontal="left"/>
    </xf>
    <xf numFmtId="0" fontId="7" fillId="0" borderId="0" xfId="0" applyFont="1" applyAlignment="1">
      <alignment horizontal="left"/>
    </xf>
    <xf numFmtId="0" fontId="7" fillId="0" borderId="0" xfId="0" applyFont="1" applyAlignment="1">
      <alignment horizontal="center"/>
    </xf>
    <xf numFmtId="0" fontId="2" fillId="0" borderId="4" xfId="0" applyFont="1" applyBorder="1" applyAlignment="1">
      <alignment/>
    </xf>
    <xf numFmtId="0" fontId="2" fillId="0" borderId="4" xfId="0" applyFont="1" applyBorder="1" applyAlignment="1">
      <alignment horizontal="center"/>
    </xf>
    <xf numFmtId="0" fontId="2" fillId="0" borderId="4" xfId="0" applyFont="1" applyBorder="1" applyAlignment="1">
      <alignment horizontal="left"/>
    </xf>
    <xf numFmtId="0" fontId="12" fillId="0" borderId="0" xfId="0" applyFont="1" applyAlignment="1">
      <alignment/>
    </xf>
    <xf numFmtId="38" fontId="7" fillId="0" borderId="5" xfId="0" applyNumberFormat="1" applyFont="1" applyBorder="1" applyAlignment="1">
      <alignment horizontal="center"/>
    </xf>
    <xf numFmtId="0" fontId="5" fillId="0" borderId="0" xfId="0" applyFont="1" applyBorder="1" applyAlignment="1">
      <alignment/>
    </xf>
    <xf numFmtId="0" fontId="3" fillId="0" borderId="0" xfId="0" applyFont="1" applyBorder="1" applyAlignment="1">
      <alignment/>
    </xf>
    <xf numFmtId="5" fontId="3" fillId="0" borderId="0" xfId="0" applyNumberFormat="1" applyFont="1" applyBorder="1" applyAlignment="1">
      <alignment/>
    </xf>
    <xf numFmtId="0" fontId="3" fillId="0" borderId="0" xfId="0" applyFont="1" applyBorder="1" applyAlignment="1">
      <alignment horizontal="left"/>
    </xf>
    <xf numFmtId="38" fontId="3" fillId="0" borderId="0" xfId="0" applyNumberFormat="1" applyFont="1" applyBorder="1" applyAlignment="1">
      <alignment horizontal="left"/>
    </xf>
    <xf numFmtId="6" fontId="3" fillId="0" borderId="0" xfId="0" applyNumberFormat="1" applyFont="1" applyBorder="1" applyAlignment="1">
      <alignment horizontal="left"/>
    </xf>
    <xf numFmtId="173" fontId="3" fillId="0" borderId="0" xfId="0" applyNumberFormat="1" applyFont="1" applyBorder="1" applyAlignment="1">
      <alignment horizontal="left"/>
    </xf>
    <xf numFmtId="5" fontId="3" fillId="0" borderId="0" xfId="0" applyNumberFormat="1" applyFont="1" applyBorder="1" applyAlignment="1">
      <alignment horizontal="left"/>
    </xf>
    <xf numFmtId="0" fontId="3" fillId="0" borderId="0" xfId="0" applyFont="1" applyBorder="1" applyAlignment="1">
      <alignment horizontal="center"/>
    </xf>
    <xf numFmtId="178" fontId="2" fillId="0" borderId="0" xfId="0" applyNumberFormat="1" applyFont="1" applyFill="1" applyAlignment="1" quotePrefix="1">
      <alignment horizontal="left"/>
    </xf>
    <xf numFmtId="38" fontId="13" fillId="0" borderId="0" xfId="0" applyNumberFormat="1" applyFont="1" applyAlignment="1">
      <alignment horizontal="left"/>
    </xf>
    <xf numFmtId="38" fontId="5" fillId="0" borderId="0" xfId="0" applyNumberFormat="1" applyFont="1" applyAlignment="1">
      <alignment/>
    </xf>
    <xf numFmtId="0" fontId="14" fillId="0" borderId="2" xfId="0" applyFont="1" applyFill="1" applyBorder="1" applyAlignment="1">
      <alignment horizontal="center"/>
    </xf>
    <xf numFmtId="0" fontId="5" fillId="0" borderId="6" xfId="0" applyFont="1" applyFill="1" applyBorder="1" applyAlignment="1" quotePrefix="1">
      <alignment horizontal="center"/>
    </xf>
    <xf numFmtId="178" fontId="5" fillId="0" borderId="7" xfId="0" applyNumberFormat="1" applyFont="1" applyFill="1" applyBorder="1" applyAlignment="1">
      <alignment horizontal="center"/>
    </xf>
    <xf numFmtId="8" fontId="5" fillId="0" borderId="1" xfId="0" applyNumberFormat="1" applyFont="1" applyFill="1" applyBorder="1" applyAlignment="1">
      <alignment horizontal="center"/>
    </xf>
    <xf numFmtId="9" fontId="5" fillId="0" borderId="1" xfId="0" applyNumberFormat="1" applyFont="1" applyFill="1" applyBorder="1" applyAlignment="1">
      <alignment horizontal="center"/>
    </xf>
    <xf numFmtId="0" fontId="5" fillId="0" borderId="0" xfId="0" applyFont="1" applyFill="1" applyBorder="1" applyAlignment="1" quotePrefix="1">
      <alignment horizontal="center"/>
    </xf>
    <xf numFmtId="8" fontId="5" fillId="0" borderId="8" xfId="0" applyNumberFormat="1" applyFont="1" applyFill="1" applyBorder="1" applyAlignment="1">
      <alignment horizontal="center"/>
    </xf>
    <xf numFmtId="9" fontId="5" fillId="0" borderId="8" xfId="0" applyNumberFormat="1" applyFont="1" applyFill="1" applyBorder="1" applyAlignment="1">
      <alignment horizontal="center"/>
    </xf>
    <xf numFmtId="8" fontId="5" fillId="0" borderId="9" xfId="0" applyNumberFormat="1" applyFont="1" applyFill="1" applyBorder="1" applyAlignment="1">
      <alignment horizontal="center"/>
    </xf>
    <xf numFmtId="9" fontId="5" fillId="0" borderId="9" xfId="0" applyNumberFormat="1" applyFont="1" applyFill="1" applyBorder="1" applyAlignment="1">
      <alignment horizontal="center"/>
    </xf>
    <xf numFmtId="6" fontId="5" fillId="0" borderId="1" xfId="0" applyNumberFormat="1" applyFont="1" applyFill="1" applyBorder="1" applyAlignment="1">
      <alignment horizontal="center"/>
    </xf>
    <xf numFmtId="6" fontId="5" fillId="0" borderId="8" xfId="0" applyNumberFormat="1" applyFont="1" applyFill="1" applyBorder="1" applyAlignment="1">
      <alignment horizontal="center"/>
    </xf>
    <xf numFmtId="184" fontId="5" fillId="0" borderId="1" xfId="0" applyNumberFormat="1" applyFont="1" applyFill="1" applyBorder="1" applyAlignment="1">
      <alignment horizontal="center"/>
    </xf>
    <xf numFmtId="184" fontId="5" fillId="0" borderId="8" xfId="0" applyNumberFormat="1" applyFont="1" applyFill="1" applyBorder="1" applyAlignment="1">
      <alignment horizontal="center"/>
    </xf>
    <xf numFmtId="6" fontId="5" fillId="0" borderId="9" xfId="0" applyNumberFormat="1" applyFont="1" applyFill="1" applyBorder="1" applyAlignment="1">
      <alignment horizontal="center"/>
    </xf>
    <xf numFmtId="184" fontId="5" fillId="0" borderId="9" xfId="0" applyNumberFormat="1" applyFont="1" applyFill="1" applyBorder="1" applyAlignment="1">
      <alignment horizontal="center"/>
    </xf>
    <xf numFmtId="184" fontId="5" fillId="0" borderId="0" xfId="0" applyNumberFormat="1" applyFont="1" applyFill="1" applyBorder="1" applyAlignment="1">
      <alignment horizontal="center"/>
    </xf>
    <xf numFmtId="6" fontId="15" fillId="0" borderId="0" xfId="0" applyNumberFormat="1" applyFont="1" applyFill="1" applyBorder="1" applyAlignment="1">
      <alignment horizontal="center"/>
    </xf>
    <xf numFmtId="0" fontId="5" fillId="0" borderId="10" xfId="0" applyFont="1" applyFill="1" applyBorder="1" applyAlignment="1">
      <alignment horizontal="center" wrapText="1"/>
    </xf>
    <xf numFmtId="0" fontId="5" fillId="0" borderId="11" xfId="0" applyFont="1" applyFill="1" applyBorder="1" applyAlignment="1">
      <alignment horizontal="center"/>
    </xf>
    <xf numFmtId="0" fontId="5" fillId="0" borderId="1" xfId="0" applyFont="1" applyFill="1" applyBorder="1" applyAlignment="1">
      <alignment horizontal="center"/>
    </xf>
    <xf numFmtId="38" fontId="11" fillId="0" borderId="0" xfId="0" applyNumberFormat="1" applyFont="1" applyFill="1" applyBorder="1" applyAlignment="1">
      <alignment horizontal="left"/>
    </xf>
    <xf numFmtId="6" fontId="7" fillId="0" borderId="0" xfId="0" applyNumberFormat="1" applyFont="1" applyAlignment="1">
      <alignment horizontal="left"/>
    </xf>
    <xf numFmtId="0" fontId="2" fillId="0" borderId="0" xfId="0" applyFont="1" applyFill="1" applyBorder="1" applyAlignment="1">
      <alignment horizontal="left"/>
    </xf>
    <xf numFmtId="38" fontId="16" fillId="0" borderId="0" xfId="0" applyNumberFormat="1" applyFont="1" applyFill="1" applyBorder="1" applyAlignment="1">
      <alignment/>
    </xf>
    <xf numFmtId="38" fontId="16" fillId="0" borderId="0" xfId="0" applyNumberFormat="1" applyFont="1" applyFill="1" applyAlignment="1">
      <alignment/>
    </xf>
    <xf numFmtId="6" fontId="16" fillId="0" borderId="0" xfId="0" applyNumberFormat="1" applyFont="1" applyFill="1" applyAlignment="1">
      <alignment horizontal="center"/>
    </xf>
    <xf numFmtId="0" fontId="2" fillId="0" borderId="4" xfId="0" applyFont="1" applyFill="1" applyBorder="1" applyAlignment="1">
      <alignment horizontal="left"/>
    </xf>
    <xf numFmtId="0" fontId="2" fillId="0" borderId="0" xfId="0" applyFont="1" applyFill="1" applyAlignment="1">
      <alignment/>
    </xf>
    <xf numFmtId="0" fontId="2" fillId="0" borderId="12" xfId="0" applyFont="1" applyFill="1" applyBorder="1" applyAlignment="1">
      <alignment horizontal="center"/>
    </xf>
    <xf numFmtId="38" fontId="2" fillId="0" borderId="13" xfId="0" applyNumberFormat="1" applyFont="1" applyFill="1" applyBorder="1" applyAlignment="1">
      <alignment horizontal="center"/>
    </xf>
    <xf numFmtId="38" fontId="2" fillId="0" borderId="14" xfId="0" applyNumberFormat="1" applyFont="1" applyFill="1" applyBorder="1" applyAlignment="1">
      <alignment horizontal="center"/>
    </xf>
    <xf numFmtId="6" fontId="2" fillId="0" borderId="15" xfId="0" applyNumberFormat="1" applyFont="1" applyFill="1" applyBorder="1" applyAlignment="1">
      <alignment horizontal="center" wrapText="1"/>
    </xf>
    <xf numFmtId="178" fontId="7" fillId="0" borderId="16" xfId="0" applyNumberFormat="1" applyFont="1" applyFill="1" applyBorder="1" applyAlignment="1">
      <alignment horizontal="left"/>
    </xf>
    <xf numFmtId="41" fontId="7" fillId="0" borderId="17" xfId="0" applyNumberFormat="1" applyFont="1" applyFill="1" applyBorder="1" applyAlignment="1">
      <alignment/>
    </xf>
    <xf numFmtId="41" fontId="7" fillId="0" borderId="18" xfId="0" applyNumberFormat="1" applyFont="1" applyFill="1" applyBorder="1" applyAlignment="1">
      <alignment horizontal="right"/>
    </xf>
    <xf numFmtId="6" fontId="7" fillId="0" borderId="19" xfId="0" applyNumberFormat="1" applyFont="1" applyFill="1" applyBorder="1" applyAlignment="1">
      <alignment horizontal="center"/>
    </xf>
    <xf numFmtId="0" fontId="7" fillId="0" borderId="16" xfId="0" applyFont="1" applyFill="1" applyBorder="1" applyAlignment="1">
      <alignment horizontal="left"/>
    </xf>
    <xf numFmtId="41" fontId="7" fillId="0" borderId="18" xfId="0" applyNumberFormat="1" applyFont="1" applyFill="1" applyBorder="1" applyAlignment="1">
      <alignment/>
    </xf>
    <xf numFmtId="0" fontId="17" fillId="0" borderId="0" xfId="0" applyFont="1" applyFill="1" applyAlignment="1" quotePrefix="1">
      <alignment horizontal="left"/>
    </xf>
    <xf numFmtId="0" fontId="2" fillId="0" borderId="16" xfId="0" applyFont="1" applyFill="1" applyBorder="1" applyAlignment="1">
      <alignment horizontal="left"/>
    </xf>
    <xf numFmtId="0" fontId="2" fillId="0" borderId="0" xfId="0" applyFont="1" applyFill="1" applyBorder="1" applyAlignment="1">
      <alignment horizontal="center"/>
    </xf>
    <xf numFmtId="38" fontId="2" fillId="0" borderId="17" xfId="0" applyNumberFormat="1" applyFont="1" applyFill="1" applyBorder="1" applyAlignment="1">
      <alignment horizontal="center"/>
    </xf>
    <xf numFmtId="38" fontId="2" fillId="0" borderId="18" xfId="0" applyNumberFormat="1" applyFont="1" applyFill="1" applyBorder="1" applyAlignment="1">
      <alignment horizontal="center"/>
    </xf>
    <xf numFmtId="6" fontId="2" fillId="0" borderId="19" xfId="0" applyNumberFormat="1" applyFont="1" applyFill="1" applyBorder="1" applyAlignment="1">
      <alignment horizontal="center" wrapText="1"/>
    </xf>
    <xf numFmtId="41" fontId="7" fillId="0" borderId="17" xfId="0" applyNumberFormat="1" applyFont="1" applyFill="1" applyBorder="1" applyAlignment="1">
      <alignment horizontal="left"/>
    </xf>
    <xf numFmtId="41" fontId="7" fillId="0" borderId="20" xfId="0" applyNumberFormat="1" applyFont="1" applyFill="1" applyBorder="1" applyAlignment="1">
      <alignment/>
    </xf>
    <xf numFmtId="41" fontId="7" fillId="0" borderId="21" xfId="0" applyNumberFormat="1" applyFont="1" applyFill="1" applyBorder="1" applyAlignment="1">
      <alignment/>
    </xf>
    <xf numFmtId="6" fontId="7" fillId="0" borderId="22" xfId="0" applyNumberFormat="1" applyFont="1" applyFill="1" applyBorder="1" applyAlignment="1">
      <alignment horizontal="center"/>
    </xf>
    <xf numFmtId="41" fontId="7" fillId="0" borderId="18" xfId="0" applyNumberFormat="1" applyFont="1" applyFill="1" applyBorder="1" applyAlignment="1">
      <alignment horizontal="left"/>
    </xf>
    <xf numFmtId="6" fontId="7" fillId="0" borderId="19" xfId="0" applyNumberFormat="1" applyFont="1" applyFill="1" applyBorder="1" applyAlignment="1">
      <alignment horizontal="left"/>
    </xf>
    <xf numFmtId="16" fontId="7" fillId="0" borderId="0" xfId="0" applyNumberFormat="1" applyFont="1" applyFill="1" applyAlignment="1" quotePrefix="1">
      <alignment/>
    </xf>
    <xf numFmtId="41" fontId="7" fillId="0" borderId="17" xfId="0" applyNumberFormat="1" applyFont="1" applyFill="1" applyBorder="1" applyAlignment="1">
      <alignment horizontal="center"/>
    </xf>
    <xf numFmtId="0" fontId="17" fillId="0" borderId="0" xfId="0" applyFont="1" applyFill="1" applyAlignment="1">
      <alignment/>
    </xf>
    <xf numFmtId="0" fontId="7" fillId="0" borderId="0" xfId="0" applyFont="1" applyFill="1" applyAlignment="1" quotePrefix="1">
      <alignment horizontal="left"/>
    </xf>
    <xf numFmtId="41" fontId="7" fillId="0" borderId="17" xfId="0" applyNumberFormat="1" applyFont="1" applyFill="1" applyBorder="1" applyAlignment="1">
      <alignment horizontal="right"/>
    </xf>
    <xf numFmtId="0" fontId="17" fillId="0" borderId="0" xfId="0" applyFont="1" applyFill="1" applyAlignment="1">
      <alignment horizontal="left"/>
    </xf>
    <xf numFmtId="0" fontId="7" fillId="0" borderId="23" xfId="0" applyFont="1" applyFill="1" applyBorder="1" applyAlignment="1">
      <alignment horizontal="left"/>
    </xf>
    <xf numFmtId="0" fontId="17" fillId="0" borderId="4" xfId="0" applyFont="1" applyFill="1" applyBorder="1" applyAlignment="1">
      <alignment horizontal="left"/>
    </xf>
    <xf numFmtId="41" fontId="7" fillId="0" borderId="20" xfId="0" applyNumberFormat="1" applyFont="1" applyFill="1" applyBorder="1" applyAlignment="1">
      <alignment horizontal="right"/>
    </xf>
    <xf numFmtId="41" fontId="7" fillId="0" borderId="21" xfId="0" applyNumberFormat="1" applyFont="1" applyFill="1" applyBorder="1" applyAlignment="1">
      <alignment horizontal="right"/>
    </xf>
    <xf numFmtId="6" fontId="7" fillId="0" borderId="22" xfId="0" applyNumberFormat="1" applyFont="1" applyFill="1" applyBorder="1" applyAlignment="1">
      <alignment horizontal="left"/>
    </xf>
    <xf numFmtId="38" fontId="7" fillId="0" borderId="0" xfId="0" applyNumberFormat="1" applyFont="1" applyFill="1" applyAlignment="1">
      <alignment horizontal="right"/>
    </xf>
    <xf numFmtId="38" fontId="7" fillId="0" borderId="0" xfId="0" applyNumberFormat="1" applyFont="1" applyFill="1" applyAlignment="1">
      <alignment/>
    </xf>
    <xf numFmtId="6" fontId="7" fillId="0" borderId="0" xfId="0" applyNumberFormat="1" applyFont="1" applyFill="1" applyAlignment="1">
      <alignment/>
    </xf>
    <xf numFmtId="38" fontId="9" fillId="0" borderId="0" xfId="0" applyNumberFormat="1" applyFont="1" applyAlignment="1">
      <alignment/>
    </xf>
    <xf numFmtId="0" fontId="12" fillId="0" borderId="0" xfId="0" applyFont="1" applyFill="1" applyAlignment="1">
      <alignment horizontal="left"/>
    </xf>
    <xf numFmtId="0" fontId="12" fillId="0" borderId="0" xfId="0" applyFont="1" applyFill="1" applyAlignment="1">
      <alignment/>
    </xf>
    <xf numFmtId="0" fontId="2" fillId="0" borderId="24" xfId="0" applyFont="1" applyFill="1" applyBorder="1" applyAlignment="1">
      <alignment horizontal="center"/>
    </xf>
    <xf numFmtId="0" fontId="0" fillId="0" borderId="0" xfId="0" applyAlignment="1">
      <alignment wrapText="1"/>
    </xf>
    <xf numFmtId="0" fontId="21" fillId="0" borderId="0" xfId="0" applyFont="1" applyAlignment="1">
      <alignment wrapText="1"/>
    </xf>
    <xf numFmtId="0" fontId="7" fillId="0" borderId="0" xfId="0" applyFont="1" applyAlignment="1">
      <alignment vertical="distributed" wrapText="1"/>
    </xf>
    <xf numFmtId="0" fontId="7" fillId="0" borderId="0" xfId="0" applyFont="1" applyAlignment="1">
      <alignment wrapText="1"/>
    </xf>
    <xf numFmtId="0" fontId="5" fillId="0" borderId="25" xfId="0" applyFont="1" applyFill="1" applyBorder="1" applyAlignment="1">
      <alignment horizontal="center"/>
    </xf>
    <xf numFmtId="0" fontId="5" fillId="0" borderId="26" xfId="0" applyFont="1" applyFill="1" applyBorder="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0"/>
  <sheetViews>
    <sheetView tabSelected="1" workbookViewId="0" topLeftCell="A1">
      <selection activeCell="A18" sqref="A18"/>
    </sheetView>
  </sheetViews>
  <sheetFormatPr defaultColWidth="9.140625" defaultRowHeight="12.75"/>
  <cols>
    <col min="1" max="1" width="115.57421875" style="157" customWidth="1"/>
    <col min="2" max="16384" width="9.140625" style="157" customWidth="1"/>
  </cols>
  <sheetData>
    <row r="1" s="158" customFormat="1" ht="12.75">
      <c r="A1" s="158" t="s">
        <v>108</v>
      </c>
    </row>
    <row r="2" s="158" customFormat="1" ht="12.75">
      <c r="A2" s="158" t="s">
        <v>118</v>
      </c>
    </row>
    <row r="3" s="158" customFormat="1" ht="12.75"/>
    <row r="4" s="158" customFormat="1" ht="12.75">
      <c r="A4" s="158" t="s">
        <v>103</v>
      </c>
    </row>
    <row r="5" ht="157.5" customHeight="1">
      <c r="A5" s="159" t="s">
        <v>102</v>
      </c>
    </row>
    <row r="6" ht="12.75">
      <c r="A6" s="158" t="s">
        <v>109</v>
      </c>
    </row>
    <row r="7" ht="31.5">
      <c r="A7" s="160" t="s">
        <v>104</v>
      </c>
    </row>
    <row r="8" ht="31.5">
      <c r="A8" s="160" t="s">
        <v>105</v>
      </c>
    </row>
    <row r="9" ht="47.25">
      <c r="A9" s="160" t="s">
        <v>106</v>
      </c>
    </row>
    <row r="10" ht="47.25">
      <c r="A10" s="160" t="s">
        <v>107</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X201"/>
  <sheetViews>
    <sheetView workbookViewId="0" topLeftCell="A1">
      <selection activeCell="B2" sqref="B2"/>
    </sheetView>
  </sheetViews>
  <sheetFormatPr defaultColWidth="9.140625" defaultRowHeight="12.75"/>
  <cols>
    <col min="1" max="1" width="2.57421875" style="25" customWidth="1"/>
    <col min="2" max="2" width="7.28125" style="25" customWidth="1"/>
    <col min="3" max="3" width="9.140625" style="26" customWidth="1"/>
    <col min="4" max="4" width="19.421875" style="26" customWidth="1"/>
    <col min="5" max="5" width="17.421875" style="26" customWidth="1"/>
    <col min="6" max="6" width="12.57421875" style="26" customWidth="1"/>
    <col min="7" max="7" width="12.140625" style="26" customWidth="1"/>
    <col min="8" max="8" width="15.140625" style="26" customWidth="1"/>
    <col min="9" max="9" width="16.57421875" style="27" customWidth="1"/>
    <col min="10" max="10" width="12.00390625" style="27" bestFit="1" customWidth="1"/>
    <col min="11" max="11" width="12.00390625" style="28" bestFit="1" customWidth="1"/>
    <col min="12" max="12" width="11.57421875" style="26" customWidth="1"/>
    <col min="13" max="13" width="11.57421875" style="26" bestFit="1" customWidth="1"/>
    <col min="14" max="14" width="11.57421875" style="26" customWidth="1"/>
    <col min="15" max="15" width="12.00390625" style="30" customWidth="1"/>
    <col min="16" max="16" width="12.00390625" style="25" bestFit="1" customWidth="1"/>
    <col min="17" max="17" width="12.00390625" style="30" customWidth="1"/>
    <col min="18" max="18" width="12.00390625" style="30" bestFit="1" customWidth="1"/>
    <col min="19" max="19" width="12.00390625" style="30" customWidth="1"/>
    <col min="20" max="21" width="11.57421875" style="25" customWidth="1"/>
    <col min="22" max="22" width="12.00390625" style="25" bestFit="1" customWidth="1"/>
    <col min="23" max="23" width="12.00390625" style="25" customWidth="1"/>
    <col min="24" max="24" width="12.00390625" style="25" bestFit="1" customWidth="1"/>
    <col min="25" max="27" width="12.00390625" style="25" customWidth="1"/>
    <col min="28" max="28" width="11.28125" style="25" customWidth="1"/>
    <col min="29" max="29" width="10.7109375" style="25" bestFit="1" customWidth="1"/>
    <col min="30" max="16384" width="9.140625" style="25" customWidth="1"/>
  </cols>
  <sheetData>
    <row r="1" spans="1:19" s="56" customFormat="1" ht="15.75">
      <c r="A1" s="66" t="s">
        <v>117</v>
      </c>
      <c r="C1" s="69"/>
      <c r="D1" s="69"/>
      <c r="E1" s="69"/>
      <c r="F1" s="69"/>
      <c r="G1" s="69"/>
      <c r="H1" s="69"/>
      <c r="I1" s="68"/>
      <c r="J1" s="68"/>
      <c r="K1" s="110"/>
      <c r="L1" s="69"/>
      <c r="M1" s="69"/>
      <c r="N1" s="69"/>
      <c r="O1" s="70"/>
      <c r="Q1" s="70"/>
      <c r="R1" s="70"/>
      <c r="S1" s="70"/>
    </row>
    <row r="2" spans="1:19" s="56" customFormat="1" ht="15.75">
      <c r="A2" s="66" t="s">
        <v>116</v>
      </c>
      <c r="C2" s="69"/>
      <c r="D2" s="69"/>
      <c r="E2" s="69"/>
      <c r="F2" s="69"/>
      <c r="G2" s="69"/>
      <c r="H2" s="69"/>
      <c r="I2" s="68"/>
      <c r="J2" s="68"/>
      <c r="K2" s="110"/>
      <c r="L2" s="69"/>
      <c r="M2" s="69"/>
      <c r="N2" s="69"/>
      <c r="O2" s="70"/>
      <c r="Q2" s="70"/>
      <c r="R2" s="70"/>
      <c r="S2" s="70"/>
    </row>
    <row r="3" spans="3:19" s="1" customFormat="1" ht="12.75">
      <c r="C3" s="7"/>
      <c r="D3" s="7"/>
      <c r="E3" s="5"/>
      <c r="F3" s="5"/>
      <c r="G3" s="5"/>
      <c r="H3" s="5"/>
      <c r="I3" s="8"/>
      <c r="J3" s="9"/>
      <c r="K3" s="10"/>
      <c r="L3" s="2"/>
      <c r="M3" s="2"/>
      <c r="N3" s="2"/>
      <c r="O3" s="5"/>
      <c r="Q3" s="5"/>
      <c r="R3" s="5"/>
      <c r="S3" s="5"/>
    </row>
    <row r="4" spans="2:19" s="1" customFormat="1" ht="12.75">
      <c r="B4" s="6" t="s">
        <v>48</v>
      </c>
      <c r="C4" s="2"/>
      <c r="D4" s="7"/>
      <c r="E4" s="5"/>
      <c r="F4" s="5"/>
      <c r="G4" s="5"/>
      <c r="H4" s="5"/>
      <c r="I4" s="8"/>
      <c r="J4" s="9"/>
      <c r="K4" s="10"/>
      <c r="L4" s="2"/>
      <c r="M4" s="2"/>
      <c r="N4" s="2"/>
      <c r="O4" s="5"/>
      <c r="Q4" s="5"/>
      <c r="R4" s="5"/>
      <c r="S4" s="5"/>
    </row>
    <row r="5" spans="2:19" s="1" customFormat="1" ht="13.5" thickBot="1">
      <c r="B5" s="6"/>
      <c r="C5" s="2"/>
      <c r="D5" s="6" t="s">
        <v>87</v>
      </c>
      <c r="E5" s="109">
        <v>10000000</v>
      </c>
      <c r="H5" s="5"/>
      <c r="I5" s="8"/>
      <c r="J5" s="9"/>
      <c r="K5" s="10"/>
      <c r="L5" s="2"/>
      <c r="M5" s="2"/>
      <c r="N5" s="2"/>
      <c r="O5" s="5"/>
      <c r="Q5" s="5"/>
      <c r="R5" s="5"/>
      <c r="S5" s="5"/>
    </row>
    <row r="6" spans="3:17" s="1" customFormat="1" ht="13.5" thickBot="1">
      <c r="C6" s="18"/>
      <c r="D6" s="41" t="s">
        <v>12</v>
      </c>
      <c r="E6" s="41" t="s">
        <v>13</v>
      </c>
      <c r="F6" s="41" t="s">
        <v>14</v>
      </c>
      <c r="G6" s="41" t="s">
        <v>15</v>
      </c>
      <c r="H6" s="9"/>
      <c r="I6" s="10"/>
      <c r="J6" s="2"/>
      <c r="K6" s="2"/>
      <c r="L6" s="2"/>
      <c r="M6" s="5"/>
      <c r="O6" s="5"/>
      <c r="P6" s="5"/>
      <c r="Q6" s="5"/>
    </row>
    <row r="7" spans="3:17" s="1" customFormat="1" ht="12.75">
      <c r="C7" s="47"/>
      <c r="D7" s="107" t="s">
        <v>10</v>
      </c>
      <c r="E7" s="107" t="s">
        <v>9</v>
      </c>
      <c r="F7" s="107" t="s">
        <v>10</v>
      </c>
      <c r="G7" s="107" t="s">
        <v>9</v>
      </c>
      <c r="H7" s="9"/>
      <c r="I7" s="10"/>
      <c r="J7" s="2"/>
      <c r="K7" s="2"/>
      <c r="L7" s="2"/>
      <c r="M7" s="5"/>
      <c r="O7" s="5"/>
      <c r="P7" s="5"/>
      <c r="Q7" s="5"/>
    </row>
    <row r="8" spans="2:17" s="42" customFormat="1" ht="31.5" customHeight="1" thickBot="1">
      <c r="B8" s="88" t="s">
        <v>36</v>
      </c>
      <c r="C8" s="47"/>
      <c r="D8" s="106" t="s">
        <v>46</v>
      </c>
      <c r="E8" s="106" t="s">
        <v>46</v>
      </c>
      <c r="F8" s="106" t="s">
        <v>35</v>
      </c>
      <c r="G8" s="106" t="s">
        <v>47</v>
      </c>
      <c r="H8" s="43"/>
      <c r="I8" s="44"/>
      <c r="J8" s="45"/>
      <c r="K8" s="45"/>
      <c r="L8" s="45"/>
      <c r="M8" s="46"/>
      <c r="O8" s="46"/>
      <c r="P8" s="46"/>
      <c r="Q8" s="46"/>
    </row>
    <row r="9" spans="2:17" s="1" customFormat="1" ht="13.5" thickTop="1">
      <c r="B9" s="89" t="s">
        <v>37</v>
      </c>
      <c r="C9" s="90">
        <v>37165</v>
      </c>
      <c r="D9" s="91">
        <v>0.65</v>
      </c>
      <c r="E9" s="91">
        <v>0.66</v>
      </c>
      <c r="F9" s="92">
        <f aca="true" t="shared" si="0" ref="F9:G11">0.06</f>
        <v>0.06</v>
      </c>
      <c r="G9" s="92">
        <f t="shared" si="0"/>
        <v>0.06</v>
      </c>
      <c r="H9" s="9"/>
      <c r="I9" s="10"/>
      <c r="J9" s="2"/>
      <c r="K9" s="2"/>
      <c r="L9" s="2"/>
      <c r="M9" s="5"/>
      <c r="O9" s="5"/>
      <c r="P9" s="5"/>
      <c r="Q9" s="5"/>
    </row>
    <row r="10" spans="2:18" s="1" customFormat="1" ht="12.75">
      <c r="B10" s="93" t="s">
        <v>38</v>
      </c>
      <c r="C10" s="90">
        <v>37256</v>
      </c>
      <c r="D10" s="94">
        <v>0.67</v>
      </c>
      <c r="E10" s="94">
        <v>0.69</v>
      </c>
      <c r="F10" s="95">
        <f t="shared" si="0"/>
        <v>0.06</v>
      </c>
      <c r="G10" s="95">
        <f t="shared" si="0"/>
        <v>0.06</v>
      </c>
      <c r="H10" s="9"/>
      <c r="I10" s="10"/>
      <c r="J10" s="2"/>
      <c r="K10" s="2"/>
      <c r="L10" s="2"/>
      <c r="M10" s="5"/>
      <c r="O10" s="5"/>
      <c r="P10" s="5"/>
      <c r="Q10" s="5"/>
      <c r="R10" s="11"/>
    </row>
    <row r="11" spans="2:19" s="1" customFormat="1" ht="13.5" thickBot="1">
      <c r="B11" s="93" t="s">
        <v>39</v>
      </c>
      <c r="C11" s="90">
        <v>37346</v>
      </c>
      <c r="D11" s="96">
        <v>0.71</v>
      </c>
      <c r="E11" s="96" t="s">
        <v>40</v>
      </c>
      <c r="F11" s="97">
        <f t="shared" si="0"/>
        <v>0.06</v>
      </c>
      <c r="G11" s="97">
        <f t="shared" si="0"/>
        <v>0.06</v>
      </c>
      <c r="H11" s="9"/>
      <c r="I11" s="10"/>
      <c r="J11" s="2"/>
      <c r="K11" s="2"/>
      <c r="L11" s="2"/>
      <c r="M11" s="5"/>
      <c r="O11" s="5"/>
      <c r="P11" s="5"/>
      <c r="Q11" s="5"/>
      <c r="R11" s="5"/>
      <c r="S11" s="5"/>
    </row>
    <row r="12" spans="3:19" s="12" customFormat="1" ht="12.75">
      <c r="C12" s="6"/>
      <c r="D12" s="6"/>
      <c r="E12" s="6"/>
      <c r="F12" s="6"/>
      <c r="G12" s="6"/>
      <c r="H12" s="6"/>
      <c r="I12" s="13"/>
      <c r="J12" s="13"/>
      <c r="K12" s="14"/>
      <c r="L12" s="6"/>
      <c r="M12" s="15"/>
      <c r="N12" s="15"/>
      <c r="O12" s="16"/>
      <c r="Q12" s="7"/>
      <c r="R12" s="7"/>
      <c r="S12" s="7"/>
    </row>
    <row r="13" spans="2:19" s="12" customFormat="1" ht="14.25" thickBot="1">
      <c r="B13" s="6" t="s">
        <v>96</v>
      </c>
      <c r="D13" s="6"/>
      <c r="E13" s="6"/>
      <c r="F13" s="6"/>
      <c r="G13" s="6"/>
      <c r="H13" s="6"/>
      <c r="I13" s="13"/>
      <c r="J13" s="13"/>
      <c r="K13" s="14"/>
      <c r="L13" s="6"/>
      <c r="M13" s="15"/>
      <c r="N13" s="15"/>
      <c r="O13" s="16"/>
      <c r="Q13" s="7"/>
      <c r="R13" s="7"/>
      <c r="S13" s="7"/>
    </row>
    <row r="14" spans="2:19" s="12" customFormat="1" ht="15" thickBot="1">
      <c r="B14" s="17"/>
      <c r="C14" s="18"/>
      <c r="D14" s="41" t="s">
        <v>44</v>
      </c>
      <c r="E14" s="41" t="s">
        <v>49</v>
      </c>
      <c r="F14" s="41" t="s">
        <v>88</v>
      </c>
      <c r="G14" s="41" t="s">
        <v>89</v>
      </c>
      <c r="H14" s="41" t="s">
        <v>30</v>
      </c>
      <c r="Q14" s="7"/>
      <c r="R14" s="7"/>
      <c r="S14" s="7"/>
    </row>
    <row r="15" spans="2:19" s="12" customFormat="1" ht="12.75">
      <c r="B15" s="17"/>
      <c r="C15" s="18"/>
      <c r="D15" s="108"/>
      <c r="E15" s="108"/>
      <c r="F15" s="108"/>
      <c r="G15" s="161" t="s">
        <v>84</v>
      </c>
      <c r="H15" s="162"/>
      <c r="Q15" s="7"/>
      <c r="R15" s="7"/>
      <c r="S15" s="7"/>
    </row>
    <row r="16" spans="2:19" s="42" customFormat="1" ht="30" customHeight="1" thickBot="1">
      <c r="B16" s="88" t="s">
        <v>36</v>
      </c>
      <c r="C16" s="47"/>
      <c r="D16" s="106" t="s">
        <v>90</v>
      </c>
      <c r="E16" s="106" t="s">
        <v>73</v>
      </c>
      <c r="F16" s="106" t="s">
        <v>31</v>
      </c>
      <c r="G16" s="106" t="s">
        <v>85</v>
      </c>
      <c r="H16" s="106" t="s">
        <v>92</v>
      </c>
      <c r="I16" s="48"/>
      <c r="J16" s="48"/>
      <c r="K16" s="49"/>
      <c r="L16" s="45"/>
      <c r="M16" s="45"/>
      <c r="N16" s="45"/>
      <c r="O16" s="46"/>
      <c r="Q16" s="46"/>
      <c r="R16" s="46"/>
      <c r="S16" s="46"/>
    </row>
    <row r="17" spans="2:19" s="1" customFormat="1" ht="13.5" thickTop="1">
      <c r="B17" s="89" t="s">
        <v>37</v>
      </c>
      <c r="C17" s="90">
        <f>C9</f>
        <v>37165</v>
      </c>
      <c r="D17" s="98">
        <f>D9*$E$5</f>
        <v>6500000</v>
      </c>
      <c r="E17" s="99">
        <f>$D$17-D17</f>
        <v>0</v>
      </c>
      <c r="F17" s="100">
        <f>F9/12</f>
        <v>0.005</v>
      </c>
      <c r="G17" s="98">
        <v>0</v>
      </c>
      <c r="H17" s="98"/>
      <c r="I17" s="3"/>
      <c r="J17" s="3"/>
      <c r="K17" s="4"/>
      <c r="L17" s="2"/>
      <c r="M17" s="2"/>
      <c r="N17" s="2"/>
      <c r="O17" s="5"/>
      <c r="Q17" s="5"/>
      <c r="R17" s="5"/>
      <c r="S17" s="5"/>
    </row>
    <row r="18" spans="2:19" s="1" customFormat="1" ht="12.75">
      <c r="B18" s="93" t="s">
        <v>38</v>
      </c>
      <c r="C18" s="90">
        <f>C10</f>
        <v>37256</v>
      </c>
      <c r="D18" s="99">
        <f>D10*$E$5</f>
        <v>6700000</v>
      </c>
      <c r="E18" s="99">
        <f>$D$17-D18</f>
        <v>-200000</v>
      </c>
      <c r="F18" s="101">
        <f>F10/12</f>
        <v>0.005</v>
      </c>
      <c r="G18" s="99">
        <f>-PV($F18,3,0,E18)</f>
        <v>-197029.75186196202</v>
      </c>
      <c r="H18" s="99">
        <f>G18-G17</f>
        <v>-197029.75186196202</v>
      </c>
      <c r="I18" s="3"/>
      <c r="J18" s="3"/>
      <c r="K18" s="4"/>
      <c r="L18" s="2"/>
      <c r="M18" s="2"/>
      <c r="N18" s="2"/>
      <c r="O18" s="5"/>
      <c r="Q18" s="5"/>
      <c r="R18" s="5"/>
      <c r="S18" s="5"/>
    </row>
    <row r="19" spans="2:19" s="1" customFormat="1" ht="13.5" thickBot="1">
      <c r="B19" s="93" t="s">
        <v>39</v>
      </c>
      <c r="C19" s="90">
        <f>C11</f>
        <v>37346</v>
      </c>
      <c r="D19" s="102">
        <f>D11*$E$5</f>
        <v>7100000</v>
      </c>
      <c r="E19" s="102">
        <f>$D$17-D19</f>
        <v>-600000</v>
      </c>
      <c r="F19" s="103">
        <f>F11/12</f>
        <v>0.005</v>
      </c>
      <c r="G19" s="102">
        <f>-PV($F19,0,0,E19)</f>
        <v>-600000</v>
      </c>
      <c r="H19" s="102">
        <f>G19-G18</f>
        <v>-402970.248138038</v>
      </c>
      <c r="I19" s="3"/>
      <c r="J19" s="3"/>
      <c r="K19" s="4"/>
      <c r="L19" s="2"/>
      <c r="M19" s="2"/>
      <c r="N19" s="2"/>
      <c r="O19" s="5"/>
      <c r="Q19" s="5"/>
      <c r="R19" s="5"/>
      <c r="S19" s="5"/>
    </row>
    <row r="20" spans="2:19" s="1" customFormat="1" ht="12.75">
      <c r="B20" s="17"/>
      <c r="C20" s="19"/>
      <c r="D20" s="20"/>
      <c r="E20" s="20"/>
      <c r="F20" s="21"/>
      <c r="G20" s="20"/>
      <c r="H20" s="20"/>
      <c r="I20" s="3"/>
      <c r="J20" s="3"/>
      <c r="K20" s="4"/>
      <c r="L20" s="2"/>
      <c r="M20" s="2"/>
      <c r="N20" s="2"/>
      <c r="O20" s="5"/>
      <c r="Q20" s="5"/>
      <c r="R20" s="5"/>
      <c r="S20" s="5"/>
    </row>
    <row r="21" spans="2:19" s="12" customFormat="1" ht="14.25" thickBot="1">
      <c r="B21" s="6" t="s">
        <v>97</v>
      </c>
      <c r="D21" s="6"/>
      <c r="E21" s="6"/>
      <c r="F21" s="6"/>
      <c r="G21" s="6"/>
      <c r="H21" s="6"/>
      <c r="I21" s="13"/>
      <c r="J21" s="13"/>
      <c r="K21" s="14"/>
      <c r="L21" s="6"/>
      <c r="M21" s="15"/>
      <c r="N21" s="15"/>
      <c r="O21" s="16"/>
      <c r="Q21" s="7"/>
      <c r="R21" s="7"/>
      <c r="S21" s="7"/>
    </row>
    <row r="22" spans="2:22" s="1" customFormat="1" ht="15" thickBot="1">
      <c r="B22" s="17"/>
      <c r="C22" s="18"/>
      <c r="D22" s="41" t="s">
        <v>45</v>
      </c>
      <c r="E22" s="41" t="s">
        <v>32</v>
      </c>
      <c r="F22" s="41" t="s">
        <v>33</v>
      </c>
      <c r="G22" s="41" t="s">
        <v>34</v>
      </c>
      <c r="H22" s="41" t="s">
        <v>64</v>
      </c>
      <c r="J22" s="5"/>
      <c r="K22" s="5"/>
      <c r="L22" s="5"/>
      <c r="U22" s="22"/>
      <c r="V22" s="23"/>
    </row>
    <row r="23" spans="2:22" s="1" customFormat="1" ht="12.75">
      <c r="B23" s="17"/>
      <c r="C23" s="18"/>
      <c r="D23" s="108"/>
      <c r="E23" s="108"/>
      <c r="F23" s="108"/>
      <c r="G23" s="161" t="s">
        <v>84</v>
      </c>
      <c r="H23" s="162"/>
      <c r="J23" s="5"/>
      <c r="K23" s="5"/>
      <c r="L23" s="5"/>
      <c r="U23" s="22"/>
      <c r="V23" s="23"/>
    </row>
    <row r="24" spans="2:22" s="42" customFormat="1" ht="29.25" customHeight="1" thickBot="1">
      <c r="B24" s="88" t="s">
        <v>36</v>
      </c>
      <c r="C24" s="47"/>
      <c r="D24" s="106" t="s">
        <v>91</v>
      </c>
      <c r="E24" s="106" t="s">
        <v>73</v>
      </c>
      <c r="F24" s="106" t="s">
        <v>31</v>
      </c>
      <c r="G24" s="106" t="s">
        <v>86</v>
      </c>
      <c r="H24" s="106" t="s">
        <v>93</v>
      </c>
      <c r="J24" s="46"/>
      <c r="K24" s="46"/>
      <c r="L24" s="46"/>
      <c r="U24" s="50"/>
      <c r="V24" s="51"/>
    </row>
    <row r="25" spans="2:23" s="1" customFormat="1" ht="13.5" thickTop="1">
      <c r="B25" s="89" t="s">
        <v>37</v>
      </c>
      <c r="C25" s="90">
        <f>C9</f>
        <v>37165</v>
      </c>
      <c r="D25" s="98">
        <f>E9*$E$5</f>
        <v>6600000</v>
      </c>
      <c r="E25" s="99">
        <f>D25-$D$25</f>
        <v>0</v>
      </c>
      <c r="F25" s="100">
        <f>G9/12</f>
        <v>0.005</v>
      </c>
      <c r="G25" s="98">
        <v>0</v>
      </c>
      <c r="H25" s="98"/>
      <c r="K25" s="5"/>
      <c r="L25" s="5"/>
      <c r="M25" s="5"/>
      <c r="V25" s="22"/>
      <c r="W25" s="23"/>
    </row>
    <row r="26" spans="2:23" s="1" customFormat="1" ht="12.75">
      <c r="B26" s="93" t="s">
        <v>38</v>
      </c>
      <c r="C26" s="90">
        <f>C10</f>
        <v>37256</v>
      </c>
      <c r="D26" s="99">
        <f>E10*$E$5</f>
        <v>6899999.999999999</v>
      </c>
      <c r="E26" s="99">
        <f>D26-$D$25</f>
        <v>299999.99999999907</v>
      </c>
      <c r="F26" s="101">
        <f>G10/12</f>
        <v>0.005</v>
      </c>
      <c r="G26" s="99">
        <f>-PV(F26,3,0,E26)</f>
        <v>295544.6277929421</v>
      </c>
      <c r="H26" s="99">
        <f>G26-G25</f>
        <v>295544.6277929421</v>
      </c>
      <c r="K26" s="5"/>
      <c r="L26" s="5"/>
      <c r="M26" s="5"/>
      <c r="V26" s="22"/>
      <c r="W26" s="23"/>
    </row>
    <row r="27" spans="2:23" s="1" customFormat="1" ht="13.5" thickBot="1">
      <c r="B27" s="93" t="s">
        <v>39</v>
      </c>
      <c r="C27" s="90">
        <f>C11</f>
        <v>37346</v>
      </c>
      <c r="D27" s="102">
        <f>D11*$E$5</f>
        <v>7100000</v>
      </c>
      <c r="E27" s="102">
        <f>D27-$D$25</f>
        <v>500000</v>
      </c>
      <c r="F27" s="103">
        <f>G11/12</f>
        <v>0.005</v>
      </c>
      <c r="G27" s="102">
        <f>-PV(F27,0,0,E27)</f>
        <v>500000</v>
      </c>
      <c r="H27" s="102">
        <f>G27-G26</f>
        <v>204455.3722070579</v>
      </c>
      <c r="K27" s="5"/>
      <c r="L27" s="5"/>
      <c r="M27" s="5"/>
      <c r="V27" s="22"/>
      <c r="W27" s="23"/>
    </row>
    <row r="28" spans="2:24" s="1" customFormat="1" ht="12.75">
      <c r="B28" s="93"/>
      <c r="C28" s="19"/>
      <c r="D28" s="20"/>
      <c r="E28" s="20"/>
      <c r="F28" s="104"/>
      <c r="G28" s="20"/>
      <c r="H28" s="20"/>
      <c r="I28" s="105"/>
      <c r="L28" s="5"/>
      <c r="M28" s="5"/>
      <c r="N28" s="5"/>
      <c r="W28" s="22"/>
      <c r="X28" s="23"/>
    </row>
    <row r="29" spans="2:23" s="1" customFormat="1" ht="12.75">
      <c r="B29" s="6" t="s">
        <v>83</v>
      </c>
      <c r="C29" s="6"/>
      <c r="D29" s="3"/>
      <c r="E29" s="4"/>
      <c r="F29" s="2"/>
      <c r="G29" s="2"/>
      <c r="H29" s="2"/>
      <c r="I29" s="24"/>
      <c r="K29" s="5"/>
      <c r="L29" s="5"/>
      <c r="M29" s="5"/>
      <c r="V29" s="22"/>
      <c r="W29" s="23"/>
    </row>
    <row r="30" spans="2:23" s="1" customFormat="1" ht="12.75">
      <c r="B30" s="6"/>
      <c r="C30" s="6"/>
      <c r="D30" s="3"/>
      <c r="E30" s="4"/>
      <c r="F30" s="2"/>
      <c r="G30" s="2"/>
      <c r="H30" s="2"/>
      <c r="I30" s="24"/>
      <c r="K30" s="5"/>
      <c r="L30" s="5"/>
      <c r="M30" s="5"/>
      <c r="V30" s="22"/>
      <c r="W30" s="23"/>
    </row>
    <row r="31" spans="2:22" ht="12.75">
      <c r="B31" s="86" t="s">
        <v>50</v>
      </c>
      <c r="C31" s="86" t="s">
        <v>51</v>
      </c>
      <c r="D31" s="87"/>
      <c r="G31" s="25"/>
      <c r="H31" s="29"/>
      <c r="I31" s="25"/>
      <c r="J31" s="30"/>
      <c r="K31" s="30"/>
      <c r="L31" s="30"/>
      <c r="M31" s="25"/>
      <c r="N31" s="25"/>
      <c r="O31" s="25"/>
      <c r="Q31" s="25"/>
      <c r="R31" s="25"/>
      <c r="S31" s="25"/>
      <c r="U31" s="31"/>
      <c r="V31" s="32"/>
    </row>
    <row r="32" spans="2:22" ht="12.75">
      <c r="B32" s="80" t="s">
        <v>48</v>
      </c>
      <c r="C32" s="86"/>
      <c r="D32" s="87"/>
      <c r="G32" s="25"/>
      <c r="H32" s="29"/>
      <c r="I32" s="25"/>
      <c r="J32" s="30"/>
      <c r="K32" s="30"/>
      <c r="L32" s="30"/>
      <c r="M32" s="25"/>
      <c r="N32" s="25"/>
      <c r="O32" s="25"/>
      <c r="Q32" s="25"/>
      <c r="R32" s="25"/>
      <c r="S32" s="25"/>
      <c r="U32" s="31"/>
      <c r="V32" s="32"/>
    </row>
    <row r="33" spans="2:22" ht="12.75">
      <c r="B33" s="38" t="s">
        <v>12</v>
      </c>
      <c r="C33" s="27" t="s">
        <v>62</v>
      </c>
      <c r="D33" s="87"/>
      <c r="G33" s="25"/>
      <c r="H33" s="29"/>
      <c r="I33" s="25"/>
      <c r="J33" s="30"/>
      <c r="K33" s="30"/>
      <c r="L33" s="30"/>
      <c r="M33" s="25"/>
      <c r="N33" s="25"/>
      <c r="O33" s="25"/>
      <c r="Q33" s="25"/>
      <c r="R33" s="25"/>
      <c r="S33" s="25"/>
      <c r="U33" s="31"/>
      <c r="V33" s="32"/>
    </row>
    <row r="34" spans="2:22" ht="12.75">
      <c r="B34" s="38" t="s">
        <v>13</v>
      </c>
      <c r="C34" s="27" t="s">
        <v>65</v>
      </c>
      <c r="D34" s="87"/>
      <c r="G34" s="25"/>
      <c r="H34" s="29"/>
      <c r="I34" s="25"/>
      <c r="J34" s="30"/>
      <c r="K34" s="30"/>
      <c r="L34" s="30"/>
      <c r="M34" s="25"/>
      <c r="N34" s="25"/>
      <c r="O34" s="25"/>
      <c r="Q34" s="25"/>
      <c r="R34" s="25"/>
      <c r="S34" s="25"/>
      <c r="U34" s="31"/>
      <c r="V34" s="32"/>
    </row>
    <row r="35" spans="2:22" ht="12.75">
      <c r="B35" s="38" t="s">
        <v>98</v>
      </c>
      <c r="C35" s="27" t="s">
        <v>99</v>
      </c>
      <c r="D35" s="87"/>
      <c r="G35" s="25"/>
      <c r="H35" s="29"/>
      <c r="I35" s="25"/>
      <c r="J35" s="30"/>
      <c r="K35" s="30"/>
      <c r="L35" s="30"/>
      <c r="M35" s="25"/>
      <c r="N35" s="25"/>
      <c r="O35" s="25"/>
      <c r="Q35" s="25"/>
      <c r="R35" s="25"/>
      <c r="S35" s="25"/>
      <c r="U35" s="31"/>
      <c r="V35" s="32"/>
    </row>
    <row r="36" spans="2:22" ht="12.75">
      <c r="B36" s="38" t="s">
        <v>15</v>
      </c>
      <c r="C36" s="27" t="s">
        <v>100</v>
      </c>
      <c r="D36" s="87"/>
      <c r="G36" s="25"/>
      <c r="H36" s="29"/>
      <c r="I36" s="25"/>
      <c r="J36" s="30"/>
      <c r="K36" s="30"/>
      <c r="L36" s="30"/>
      <c r="M36" s="25"/>
      <c r="N36" s="25"/>
      <c r="O36" s="25"/>
      <c r="Q36" s="25"/>
      <c r="R36" s="25"/>
      <c r="S36" s="25"/>
      <c r="U36" s="31"/>
      <c r="V36" s="32"/>
    </row>
    <row r="37" spans="2:22" ht="12.75">
      <c r="B37" s="38"/>
      <c r="C37" s="27"/>
      <c r="D37" s="87"/>
      <c r="G37" s="25"/>
      <c r="H37" s="29"/>
      <c r="I37" s="25"/>
      <c r="J37" s="30"/>
      <c r="K37" s="30"/>
      <c r="L37" s="30"/>
      <c r="M37" s="25"/>
      <c r="N37" s="25"/>
      <c r="O37" s="25"/>
      <c r="Q37" s="25"/>
      <c r="R37" s="25"/>
      <c r="S37" s="25"/>
      <c r="U37" s="31"/>
      <c r="V37" s="32"/>
    </row>
    <row r="38" spans="2:22" ht="12.75">
      <c r="B38" s="38" t="s">
        <v>63</v>
      </c>
      <c r="C38" s="27"/>
      <c r="D38" s="87"/>
      <c r="G38" s="25"/>
      <c r="H38" s="29"/>
      <c r="I38" s="25"/>
      <c r="J38" s="30"/>
      <c r="K38" s="30"/>
      <c r="L38" s="30"/>
      <c r="M38" s="25"/>
      <c r="N38" s="25"/>
      <c r="O38" s="25"/>
      <c r="Q38" s="25"/>
      <c r="R38" s="25"/>
      <c r="S38" s="25"/>
      <c r="U38" s="31"/>
      <c r="V38" s="32"/>
    </row>
    <row r="39" spans="2:22" ht="12.75">
      <c r="B39" s="38" t="s">
        <v>52</v>
      </c>
      <c r="C39" s="27" t="s">
        <v>74</v>
      </c>
      <c r="D39" s="87"/>
      <c r="G39" s="25"/>
      <c r="H39" s="29"/>
      <c r="I39" s="25"/>
      <c r="J39" s="30"/>
      <c r="K39" s="30"/>
      <c r="L39" s="30"/>
      <c r="M39" s="25"/>
      <c r="N39" s="25"/>
      <c r="O39" s="25"/>
      <c r="Q39" s="25"/>
      <c r="R39" s="25"/>
      <c r="S39" s="25"/>
      <c r="U39" s="31"/>
      <c r="V39" s="32"/>
    </row>
    <row r="40" spans="2:22" ht="12.75">
      <c r="B40" s="38" t="s">
        <v>53</v>
      </c>
      <c r="C40" s="27" t="s">
        <v>66</v>
      </c>
      <c r="D40" s="87"/>
      <c r="G40" s="25"/>
      <c r="H40" s="29"/>
      <c r="I40" s="25"/>
      <c r="J40" s="30"/>
      <c r="K40" s="30"/>
      <c r="L40" s="30"/>
      <c r="M40" s="25"/>
      <c r="N40" s="25"/>
      <c r="O40" s="25"/>
      <c r="Q40" s="25"/>
      <c r="R40" s="25"/>
      <c r="S40" s="25"/>
      <c r="U40" s="31"/>
      <c r="V40" s="32"/>
    </row>
    <row r="41" spans="2:22" ht="12.75">
      <c r="B41" s="38" t="s">
        <v>54</v>
      </c>
      <c r="C41" s="27" t="s">
        <v>75</v>
      </c>
      <c r="D41" s="87"/>
      <c r="G41" s="25"/>
      <c r="H41" s="29"/>
      <c r="I41" s="25"/>
      <c r="J41" s="30"/>
      <c r="K41" s="30"/>
      <c r="L41" s="30"/>
      <c r="M41" s="25"/>
      <c r="N41" s="25"/>
      <c r="O41" s="25"/>
      <c r="Q41" s="25"/>
      <c r="R41" s="25"/>
      <c r="S41" s="25"/>
      <c r="U41" s="31"/>
      <c r="V41" s="32"/>
    </row>
    <row r="42" spans="2:22" ht="12.75">
      <c r="B42" s="35" t="s">
        <v>55</v>
      </c>
      <c r="C42" s="27" t="s">
        <v>76</v>
      </c>
      <c r="D42" s="25"/>
      <c r="G42" s="25"/>
      <c r="H42" s="29"/>
      <c r="I42" s="25"/>
      <c r="J42" s="30"/>
      <c r="K42" s="30"/>
      <c r="L42" s="30"/>
      <c r="M42" s="25"/>
      <c r="N42" s="25"/>
      <c r="O42" s="25"/>
      <c r="Q42" s="25"/>
      <c r="R42" s="25"/>
      <c r="S42" s="25"/>
      <c r="U42" s="31"/>
      <c r="V42" s="32"/>
    </row>
    <row r="43" spans="2:22" ht="12.75">
      <c r="B43" s="35" t="s">
        <v>56</v>
      </c>
      <c r="C43" s="27" t="s">
        <v>77</v>
      </c>
      <c r="D43" s="25"/>
      <c r="G43" s="25"/>
      <c r="H43" s="29"/>
      <c r="I43" s="25"/>
      <c r="J43" s="30"/>
      <c r="K43" s="30"/>
      <c r="L43" s="30"/>
      <c r="M43" s="25"/>
      <c r="N43" s="25"/>
      <c r="O43" s="25"/>
      <c r="Q43" s="25"/>
      <c r="R43" s="25"/>
      <c r="S43" s="25"/>
      <c r="U43" s="31"/>
      <c r="V43" s="32"/>
    </row>
    <row r="44" spans="2:22" ht="12.75">
      <c r="B44" s="35"/>
      <c r="C44" s="27"/>
      <c r="D44" s="25"/>
      <c r="G44" s="25"/>
      <c r="H44" s="29"/>
      <c r="I44" s="25"/>
      <c r="J44" s="30"/>
      <c r="K44" s="30"/>
      <c r="L44" s="30"/>
      <c r="M44" s="25"/>
      <c r="N44" s="25"/>
      <c r="O44" s="25"/>
      <c r="Q44" s="25"/>
      <c r="R44" s="25"/>
      <c r="S44" s="25"/>
      <c r="U44" s="31"/>
      <c r="V44" s="32"/>
    </row>
    <row r="45" spans="2:22" ht="12.75">
      <c r="B45" s="38" t="s">
        <v>78</v>
      </c>
      <c r="C45" s="27"/>
      <c r="D45" s="25"/>
      <c r="G45" s="25"/>
      <c r="H45" s="29"/>
      <c r="I45" s="25"/>
      <c r="J45" s="30"/>
      <c r="K45" s="30"/>
      <c r="L45" s="30"/>
      <c r="M45" s="25"/>
      <c r="N45" s="25"/>
      <c r="O45" s="25"/>
      <c r="Q45" s="25"/>
      <c r="R45" s="25"/>
      <c r="S45" s="25"/>
      <c r="U45" s="31"/>
      <c r="V45" s="32"/>
    </row>
    <row r="46" spans="2:22" ht="12.75">
      <c r="B46" s="35" t="s">
        <v>57</v>
      </c>
      <c r="C46" s="27" t="s">
        <v>79</v>
      </c>
      <c r="D46" s="25"/>
      <c r="G46" s="25"/>
      <c r="H46" s="29"/>
      <c r="I46" s="25"/>
      <c r="J46" s="30"/>
      <c r="K46" s="30"/>
      <c r="L46" s="30"/>
      <c r="M46" s="25"/>
      <c r="N46" s="25"/>
      <c r="O46" s="25"/>
      <c r="Q46" s="25"/>
      <c r="R46" s="25"/>
      <c r="S46" s="25"/>
      <c r="U46" s="31"/>
      <c r="V46" s="32"/>
    </row>
    <row r="47" spans="2:22" ht="12.75">
      <c r="B47" s="35" t="s">
        <v>58</v>
      </c>
      <c r="C47" s="27" t="s">
        <v>67</v>
      </c>
      <c r="D47" s="25"/>
      <c r="G47" s="25"/>
      <c r="H47" s="29"/>
      <c r="I47" s="25"/>
      <c r="J47" s="30"/>
      <c r="K47" s="30"/>
      <c r="L47" s="30"/>
      <c r="M47" s="25"/>
      <c r="N47" s="25"/>
      <c r="O47" s="25"/>
      <c r="Q47" s="25"/>
      <c r="R47" s="25"/>
      <c r="S47" s="25"/>
      <c r="U47" s="31"/>
      <c r="V47" s="32"/>
    </row>
    <row r="48" spans="2:22" ht="12.75">
      <c r="B48" s="35" t="s">
        <v>59</v>
      </c>
      <c r="C48" s="27" t="s">
        <v>80</v>
      </c>
      <c r="D48" s="25"/>
      <c r="G48" s="25"/>
      <c r="H48" s="29"/>
      <c r="I48" s="25"/>
      <c r="J48" s="30"/>
      <c r="K48" s="30"/>
      <c r="L48" s="30"/>
      <c r="M48" s="25"/>
      <c r="N48" s="25"/>
      <c r="O48" s="25"/>
      <c r="Q48" s="25"/>
      <c r="R48" s="25"/>
      <c r="S48" s="25"/>
      <c r="U48" s="31"/>
      <c r="V48" s="32"/>
    </row>
    <row r="49" spans="2:22" ht="12.75">
      <c r="B49" s="35" t="s">
        <v>60</v>
      </c>
      <c r="C49" s="27" t="s">
        <v>81</v>
      </c>
      <c r="D49" s="25"/>
      <c r="G49" s="25"/>
      <c r="H49" s="29"/>
      <c r="I49" s="25"/>
      <c r="J49" s="30"/>
      <c r="K49" s="30"/>
      <c r="L49" s="30"/>
      <c r="M49" s="25"/>
      <c r="N49" s="25"/>
      <c r="O49" s="25"/>
      <c r="Q49" s="25"/>
      <c r="R49" s="25"/>
      <c r="S49" s="25"/>
      <c r="U49" s="31"/>
      <c r="V49" s="32"/>
    </row>
    <row r="50" spans="2:22" ht="12.75">
      <c r="B50" s="35" t="s">
        <v>61</v>
      </c>
      <c r="C50" s="27" t="s">
        <v>82</v>
      </c>
      <c r="D50" s="25"/>
      <c r="H50" s="29"/>
      <c r="I50" s="25"/>
      <c r="J50" s="30"/>
      <c r="K50" s="30"/>
      <c r="L50" s="30"/>
      <c r="M50" s="25"/>
      <c r="N50" s="25"/>
      <c r="O50" s="25"/>
      <c r="Q50" s="25"/>
      <c r="R50" s="25"/>
      <c r="S50" s="25"/>
      <c r="U50" s="31"/>
      <c r="V50" s="32"/>
    </row>
    <row r="51" spans="12:17" s="76" customFormat="1" ht="12.75">
      <c r="L51" s="77"/>
      <c r="M51" s="78"/>
      <c r="O51" s="77"/>
      <c r="P51" s="77"/>
      <c r="Q51" s="78"/>
    </row>
    <row r="52" spans="3:19" s="77" customFormat="1" ht="12.75">
      <c r="C52" s="79"/>
      <c r="D52" s="79"/>
      <c r="E52" s="79"/>
      <c r="F52" s="79"/>
      <c r="G52" s="79"/>
      <c r="H52" s="79"/>
      <c r="I52" s="80"/>
      <c r="J52" s="80"/>
      <c r="K52" s="81"/>
      <c r="L52" s="79"/>
      <c r="M52" s="82"/>
      <c r="N52" s="82"/>
      <c r="O52" s="83"/>
      <c r="Q52" s="84"/>
      <c r="R52" s="84"/>
      <c r="S52" s="84"/>
    </row>
    <row r="53" spans="3:19" s="33" customFormat="1" ht="12.75">
      <c r="C53" s="35"/>
      <c r="D53" s="35"/>
      <c r="E53" s="35"/>
      <c r="F53" s="35"/>
      <c r="G53" s="35"/>
      <c r="H53" s="35"/>
      <c r="I53" s="38"/>
      <c r="J53" s="38"/>
      <c r="K53" s="36"/>
      <c r="L53" s="35"/>
      <c r="M53" s="39"/>
      <c r="N53" s="39"/>
      <c r="O53" s="37"/>
      <c r="Q53" s="34"/>
      <c r="R53" s="34"/>
      <c r="S53" s="34"/>
    </row>
    <row r="54" spans="3:19" s="33" customFormat="1" ht="12.75">
      <c r="C54" s="35"/>
      <c r="D54" s="35"/>
      <c r="E54" s="35"/>
      <c r="F54" s="35"/>
      <c r="G54" s="35"/>
      <c r="H54" s="35"/>
      <c r="I54" s="38"/>
      <c r="J54" s="38"/>
      <c r="K54" s="36"/>
      <c r="L54" s="35"/>
      <c r="M54" s="39"/>
      <c r="N54" s="39"/>
      <c r="O54" s="37"/>
      <c r="Q54" s="34"/>
      <c r="R54" s="34"/>
      <c r="S54" s="34"/>
    </row>
    <row r="55" spans="3:19" s="33" customFormat="1" ht="12.75">
      <c r="C55" s="35"/>
      <c r="D55" s="35"/>
      <c r="E55" s="35"/>
      <c r="F55" s="35"/>
      <c r="G55" s="35"/>
      <c r="H55" s="35"/>
      <c r="I55" s="38"/>
      <c r="J55" s="38"/>
      <c r="K55" s="36"/>
      <c r="L55" s="35"/>
      <c r="M55" s="39"/>
      <c r="N55" s="39"/>
      <c r="O55" s="37"/>
      <c r="Q55" s="34"/>
      <c r="R55" s="34"/>
      <c r="S55" s="34"/>
    </row>
    <row r="56" spans="3:19" s="33" customFormat="1" ht="12.75">
      <c r="C56" s="35"/>
      <c r="D56" s="35"/>
      <c r="E56" s="35"/>
      <c r="F56" s="35"/>
      <c r="G56" s="35"/>
      <c r="H56" s="35"/>
      <c r="I56" s="38"/>
      <c r="J56" s="38"/>
      <c r="K56" s="36"/>
      <c r="L56" s="35"/>
      <c r="M56" s="39"/>
      <c r="N56" s="39"/>
      <c r="O56" s="37"/>
      <c r="Q56" s="34"/>
      <c r="R56" s="34"/>
      <c r="S56" s="34"/>
    </row>
    <row r="57" spans="3:19" s="33" customFormat="1" ht="12.75">
      <c r="C57" s="35"/>
      <c r="D57" s="35"/>
      <c r="E57" s="35"/>
      <c r="F57" s="35"/>
      <c r="G57" s="35"/>
      <c r="H57" s="35"/>
      <c r="I57" s="38"/>
      <c r="J57" s="38"/>
      <c r="K57" s="36"/>
      <c r="L57" s="35"/>
      <c r="M57" s="39"/>
      <c r="N57" s="39"/>
      <c r="O57" s="37"/>
      <c r="Q57" s="34"/>
      <c r="R57" s="34"/>
      <c r="S57" s="34"/>
    </row>
    <row r="58" spans="3:19" s="33" customFormat="1" ht="12.75">
      <c r="C58" s="35"/>
      <c r="D58" s="35"/>
      <c r="E58" s="35"/>
      <c r="F58" s="35"/>
      <c r="G58" s="35"/>
      <c r="H58" s="35"/>
      <c r="I58" s="38"/>
      <c r="J58" s="38"/>
      <c r="K58" s="36"/>
      <c r="L58" s="35"/>
      <c r="M58" s="39"/>
      <c r="N58" s="39"/>
      <c r="O58" s="37"/>
      <c r="Q58" s="34"/>
      <c r="R58" s="34"/>
      <c r="S58" s="34"/>
    </row>
    <row r="59" spans="3:19" s="33" customFormat="1" ht="12.75">
      <c r="C59" s="35"/>
      <c r="D59" s="35"/>
      <c r="E59" s="35"/>
      <c r="F59" s="35"/>
      <c r="G59" s="35"/>
      <c r="H59" s="35"/>
      <c r="I59" s="38"/>
      <c r="J59" s="38"/>
      <c r="K59" s="36"/>
      <c r="L59" s="35"/>
      <c r="M59" s="39"/>
      <c r="N59" s="39"/>
      <c r="O59" s="37"/>
      <c r="Q59" s="34"/>
      <c r="R59" s="34"/>
      <c r="S59" s="34"/>
    </row>
    <row r="60" spans="3:19" s="33" customFormat="1" ht="12.75">
      <c r="C60" s="35"/>
      <c r="D60" s="35"/>
      <c r="E60" s="35"/>
      <c r="F60" s="35"/>
      <c r="G60" s="35"/>
      <c r="H60" s="35"/>
      <c r="I60" s="38"/>
      <c r="J60" s="38"/>
      <c r="K60" s="36"/>
      <c r="L60" s="35"/>
      <c r="M60" s="39"/>
      <c r="N60" s="39"/>
      <c r="O60" s="37"/>
      <c r="Q60" s="34"/>
      <c r="R60" s="34"/>
      <c r="S60" s="34"/>
    </row>
    <row r="61" spans="3:19" s="33" customFormat="1" ht="12.75">
      <c r="C61" s="35"/>
      <c r="D61" s="35"/>
      <c r="E61" s="35"/>
      <c r="F61" s="35"/>
      <c r="G61" s="35"/>
      <c r="H61" s="35"/>
      <c r="I61" s="38"/>
      <c r="J61" s="38"/>
      <c r="K61" s="36"/>
      <c r="L61" s="35"/>
      <c r="M61" s="39"/>
      <c r="N61" s="39"/>
      <c r="O61" s="37"/>
      <c r="Q61" s="34"/>
      <c r="R61" s="34"/>
      <c r="S61" s="34"/>
    </row>
    <row r="62" spans="3:19" s="33" customFormat="1" ht="12.75">
      <c r="C62" s="35"/>
      <c r="D62" s="35"/>
      <c r="E62" s="35"/>
      <c r="F62" s="35"/>
      <c r="G62" s="35"/>
      <c r="H62" s="35"/>
      <c r="I62" s="38"/>
      <c r="J62" s="38"/>
      <c r="K62" s="36"/>
      <c r="L62" s="35"/>
      <c r="M62" s="39"/>
      <c r="N62" s="39"/>
      <c r="O62" s="37"/>
      <c r="Q62" s="34"/>
      <c r="R62" s="34"/>
      <c r="S62" s="34"/>
    </row>
    <row r="63" spans="3:19" s="33" customFormat="1" ht="12.75">
      <c r="C63" s="35"/>
      <c r="D63" s="35"/>
      <c r="E63" s="35"/>
      <c r="F63" s="35"/>
      <c r="G63" s="35"/>
      <c r="H63" s="35"/>
      <c r="I63" s="38"/>
      <c r="J63" s="38"/>
      <c r="K63" s="36"/>
      <c r="L63" s="35"/>
      <c r="M63" s="39"/>
      <c r="N63" s="39"/>
      <c r="O63" s="37"/>
      <c r="Q63" s="34"/>
      <c r="R63" s="34"/>
      <c r="S63" s="34"/>
    </row>
    <row r="64" spans="3:19" s="33" customFormat="1" ht="12.75">
      <c r="C64" s="35"/>
      <c r="D64" s="35"/>
      <c r="E64" s="35"/>
      <c r="F64" s="35"/>
      <c r="G64" s="35"/>
      <c r="H64" s="35"/>
      <c r="I64" s="38"/>
      <c r="J64" s="38"/>
      <c r="K64" s="36"/>
      <c r="L64" s="35"/>
      <c r="M64" s="39"/>
      <c r="N64" s="39"/>
      <c r="O64" s="37"/>
      <c r="Q64" s="34"/>
      <c r="R64" s="34"/>
      <c r="S64" s="34"/>
    </row>
    <row r="65" spans="3:19" s="33" customFormat="1" ht="12.75">
      <c r="C65" s="35"/>
      <c r="D65" s="35"/>
      <c r="E65" s="35"/>
      <c r="F65" s="35"/>
      <c r="G65" s="35"/>
      <c r="H65" s="35"/>
      <c r="I65" s="38"/>
      <c r="J65" s="38"/>
      <c r="K65" s="36"/>
      <c r="L65" s="35"/>
      <c r="M65" s="39"/>
      <c r="N65" s="39"/>
      <c r="O65" s="37"/>
      <c r="Q65" s="34"/>
      <c r="R65" s="34"/>
      <c r="S65" s="34"/>
    </row>
    <row r="66" spans="3:19" s="33" customFormat="1" ht="12.75">
      <c r="C66" s="35"/>
      <c r="D66" s="35"/>
      <c r="E66" s="35"/>
      <c r="F66" s="35"/>
      <c r="G66" s="35"/>
      <c r="H66" s="35"/>
      <c r="I66" s="38"/>
      <c r="J66" s="38"/>
      <c r="K66" s="36"/>
      <c r="L66" s="35"/>
      <c r="M66" s="39"/>
      <c r="N66" s="39"/>
      <c r="O66" s="37"/>
      <c r="Q66" s="34"/>
      <c r="R66" s="34"/>
      <c r="S66" s="34"/>
    </row>
    <row r="67" spans="3:19" s="33" customFormat="1" ht="12.75">
      <c r="C67" s="35"/>
      <c r="D67" s="35"/>
      <c r="E67" s="35"/>
      <c r="F67" s="35"/>
      <c r="G67" s="35"/>
      <c r="H67" s="35"/>
      <c r="I67" s="38"/>
      <c r="J67" s="38"/>
      <c r="K67" s="36"/>
      <c r="L67" s="35"/>
      <c r="M67" s="39"/>
      <c r="N67" s="39"/>
      <c r="O67" s="37"/>
      <c r="Q67" s="34"/>
      <c r="R67" s="34"/>
      <c r="S67" s="34"/>
    </row>
    <row r="68" spans="3:19" s="33" customFormat="1" ht="12.75">
      <c r="C68" s="35"/>
      <c r="D68" s="35"/>
      <c r="E68" s="35"/>
      <c r="F68" s="35"/>
      <c r="G68" s="35"/>
      <c r="H68" s="35"/>
      <c r="I68" s="38"/>
      <c r="J68" s="38"/>
      <c r="K68" s="36"/>
      <c r="L68" s="35"/>
      <c r="M68" s="39"/>
      <c r="N68" s="39"/>
      <c r="O68" s="37"/>
      <c r="Q68" s="34"/>
      <c r="R68" s="34"/>
      <c r="S68" s="34"/>
    </row>
    <row r="69" spans="3:19" s="33" customFormat="1" ht="12.75">
      <c r="C69" s="35"/>
      <c r="D69" s="35"/>
      <c r="E69" s="35"/>
      <c r="F69" s="35"/>
      <c r="G69" s="35"/>
      <c r="H69" s="35"/>
      <c r="I69" s="38"/>
      <c r="J69" s="38"/>
      <c r="K69" s="36"/>
      <c r="L69" s="35"/>
      <c r="M69" s="39"/>
      <c r="N69" s="39"/>
      <c r="O69" s="37"/>
      <c r="Q69" s="34"/>
      <c r="R69" s="34"/>
      <c r="S69" s="34"/>
    </row>
    <row r="70" spans="3:19" s="33" customFormat="1" ht="12.75">
      <c r="C70" s="35"/>
      <c r="D70" s="35"/>
      <c r="E70" s="35"/>
      <c r="F70" s="35"/>
      <c r="G70" s="35"/>
      <c r="H70" s="35"/>
      <c r="I70" s="38"/>
      <c r="J70" s="38"/>
      <c r="K70" s="36"/>
      <c r="L70" s="35"/>
      <c r="M70" s="39"/>
      <c r="N70" s="39"/>
      <c r="O70" s="37"/>
      <c r="Q70" s="34"/>
      <c r="R70" s="34"/>
      <c r="S70" s="34"/>
    </row>
    <row r="71" spans="3:19" s="33" customFormat="1" ht="12.75">
      <c r="C71" s="35"/>
      <c r="D71" s="35"/>
      <c r="E71" s="35"/>
      <c r="F71" s="35"/>
      <c r="G71" s="35"/>
      <c r="H71" s="35"/>
      <c r="I71" s="38"/>
      <c r="J71" s="38"/>
      <c r="K71" s="36"/>
      <c r="L71" s="35"/>
      <c r="M71" s="39"/>
      <c r="N71" s="39"/>
      <c r="O71" s="37"/>
      <c r="Q71" s="34"/>
      <c r="R71" s="34"/>
      <c r="S71" s="34"/>
    </row>
    <row r="72" spans="3:19" s="33" customFormat="1" ht="12.75">
      <c r="C72" s="35"/>
      <c r="D72" s="35"/>
      <c r="E72" s="35"/>
      <c r="F72" s="35"/>
      <c r="G72" s="35"/>
      <c r="H72" s="35"/>
      <c r="I72" s="38"/>
      <c r="J72" s="38"/>
      <c r="K72" s="36"/>
      <c r="L72" s="35"/>
      <c r="M72" s="39"/>
      <c r="N72" s="39"/>
      <c r="O72" s="37"/>
      <c r="Q72" s="34"/>
      <c r="R72" s="34"/>
      <c r="S72" s="34"/>
    </row>
    <row r="73" spans="3:19" s="33" customFormat="1" ht="12.75">
      <c r="C73" s="35"/>
      <c r="D73" s="35"/>
      <c r="E73" s="35"/>
      <c r="F73" s="35"/>
      <c r="G73" s="35"/>
      <c r="H73" s="35"/>
      <c r="I73" s="38"/>
      <c r="J73" s="38"/>
      <c r="K73" s="36"/>
      <c r="L73" s="35"/>
      <c r="M73" s="39"/>
      <c r="N73" s="39"/>
      <c r="O73" s="37"/>
      <c r="Q73" s="34"/>
      <c r="R73" s="34"/>
      <c r="S73" s="34"/>
    </row>
    <row r="74" spans="3:19" s="33" customFormat="1" ht="12.75">
      <c r="C74" s="35"/>
      <c r="D74" s="35"/>
      <c r="E74" s="35"/>
      <c r="F74" s="35"/>
      <c r="G74" s="35"/>
      <c r="H74" s="35"/>
      <c r="I74" s="38"/>
      <c r="J74" s="38"/>
      <c r="K74" s="36"/>
      <c r="L74" s="35"/>
      <c r="M74" s="39"/>
      <c r="N74" s="39"/>
      <c r="O74" s="37"/>
      <c r="Q74" s="34"/>
      <c r="R74" s="34"/>
      <c r="S74" s="34"/>
    </row>
    <row r="75" spans="3:19" s="33" customFormat="1" ht="12.75">
      <c r="C75" s="35"/>
      <c r="D75" s="35"/>
      <c r="E75" s="35"/>
      <c r="F75" s="35"/>
      <c r="G75" s="35"/>
      <c r="H75" s="35"/>
      <c r="I75" s="38"/>
      <c r="J75" s="38"/>
      <c r="K75" s="36"/>
      <c r="L75" s="35"/>
      <c r="M75" s="39"/>
      <c r="N75" s="39"/>
      <c r="O75" s="37"/>
      <c r="Q75" s="34"/>
      <c r="R75" s="34"/>
      <c r="S75" s="34"/>
    </row>
    <row r="76" spans="3:19" s="33" customFormat="1" ht="12.75">
      <c r="C76" s="35"/>
      <c r="D76" s="35"/>
      <c r="E76" s="35"/>
      <c r="F76" s="35"/>
      <c r="G76" s="35"/>
      <c r="H76" s="35"/>
      <c r="I76" s="38"/>
      <c r="J76" s="38"/>
      <c r="K76" s="36"/>
      <c r="L76" s="35"/>
      <c r="M76" s="39"/>
      <c r="N76" s="39"/>
      <c r="O76" s="37"/>
      <c r="Q76" s="34"/>
      <c r="R76" s="34"/>
      <c r="S76" s="34"/>
    </row>
    <row r="77" spans="3:19" s="33" customFormat="1" ht="12.75">
      <c r="C77" s="35"/>
      <c r="D77" s="35"/>
      <c r="E77" s="35"/>
      <c r="F77" s="35"/>
      <c r="G77" s="35"/>
      <c r="H77" s="35"/>
      <c r="I77" s="38"/>
      <c r="J77" s="38"/>
      <c r="K77" s="36"/>
      <c r="L77" s="35"/>
      <c r="M77" s="39"/>
      <c r="N77" s="39"/>
      <c r="O77" s="37"/>
      <c r="Q77" s="34"/>
      <c r="R77" s="34"/>
      <c r="S77" s="34"/>
    </row>
    <row r="78" spans="3:19" s="33" customFormat="1" ht="12.75">
      <c r="C78" s="35"/>
      <c r="D78" s="35"/>
      <c r="E78" s="35"/>
      <c r="F78" s="35"/>
      <c r="G78" s="35"/>
      <c r="H78" s="35"/>
      <c r="I78" s="38"/>
      <c r="J78" s="38"/>
      <c r="K78" s="36"/>
      <c r="L78" s="35"/>
      <c r="M78" s="39"/>
      <c r="N78" s="39"/>
      <c r="O78" s="37"/>
      <c r="Q78" s="34"/>
      <c r="R78" s="34"/>
      <c r="S78" s="34"/>
    </row>
    <row r="79" spans="13:15" ht="12.75">
      <c r="M79" s="40"/>
      <c r="N79" s="40"/>
      <c r="O79" s="29"/>
    </row>
    <row r="80" spans="13:15" ht="12.75">
      <c r="M80" s="40"/>
      <c r="N80" s="40"/>
      <c r="O80" s="29"/>
    </row>
    <row r="81" spans="13:15" ht="12.75">
      <c r="M81" s="40"/>
      <c r="N81" s="40"/>
      <c r="O81" s="29"/>
    </row>
    <row r="82" spans="13:15" ht="12.75">
      <c r="M82" s="40"/>
      <c r="N82" s="40"/>
      <c r="O82" s="29"/>
    </row>
    <row r="83" spans="13:15" ht="12.75">
      <c r="M83" s="40"/>
      <c r="N83" s="40"/>
      <c r="O83" s="29"/>
    </row>
    <row r="84" spans="13:15" ht="12.75">
      <c r="M84" s="40"/>
      <c r="N84" s="40"/>
      <c r="O84" s="29"/>
    </row>
    <row r="85" spans="13:15" ht="12.75">
      <c r="M85" s="40"/>
      <c r="N85" s="40"/>
      <c r="O85" s="29"/>
    </row>
    <row r="86" spans="13:15" ht="12.75">
      <c r="M86" s="40"/>
      <c r="N86" s="40"/>
      <c r="O86" s="29"/>
    </row>
    <row r="87" spans="13:15" ht="12.75">
      <c r="M87" s="40"/>
      <c r="N87" s="40"/>
      <c r="O87" s="29"/>
    </row>
    <row r="88" spans="13:15" ht="12.75">
      <c r="M88" s="40"/>
      <c r="N88" s="40"/>
      <c r="O88" s="29"/>
    </row>
    <row r="89" spans="13:15" ht="12.75">
      <c r="M89" s="40"/>
      <c r="N89" s="40"/>
      <c r="O89" s="29"/>
    </row>
    <row r="90" spans="13:15" ht="12.75">
      <c r="M90" s="40"/>
      <c r="N90" s="40"/>
      <c r="O90" s="29"/>
    </row>
    <row r="91" spans="13:15" ht="12.75">
      <c r="M91" s="40"/>
      <c r="N91" s="40"/>
      <c r="O91" s="29"/>
    </row>
    <row r="92" spans="13:15" ht="12.75">
      <c r="M92" s="40"/>
      <c r="N92" s="40"/>
      <c r="O92" s="29"/>
    </row>
    <row r="93" spans="13:15" ht="12.75">
      <c r="M93" s="40"/>
      <c r="N93" s="40"/>
      <c r="O93" s="29"/>
    </row>
    <row r="94" spans="13:15" ht="12.75">
      <c r="M94" s="40"/>
      <c r="N94" s="40"/>
      <c r="O94" s="29"/>
    </row>
    <row r="95" ht="12.75">
      <c r="O95" s="29"/>
    </row>
    <row r="96" ht="12.75">
      <c r="O96" s="29"/>
    </row>
    <row r="97" ht="12.75">
      <c r="O97" s="29"/>
    </row>
    <row r="98" ht="12.75">
      <c r="O98" s="29"/>
    </row>
    <row r="99" ht="12.75">
      <c r="O99" s="29"/>
    </row>
    <row r="100" ht="12.75">
      <c r="O100" s="29"/>
    </row>
    <row r="101" ht="12.75">
      <c r="O101" s="29"/>
    </row>
    <row r="102" ht="12.75">
      <c r="O102" s="29"/>
    </row>
    <row r="103" ht="12.75">
      <c r="O103" s="29"/>
    </row>
    <row r="104" ht="12.75">
      <c r="O104" s="29"/>
    </row>
    <row r="105" ht="12.75">
      <c r="O105" s="29"/>
    </row>
    <row r="106" ht="12.75">
      <c r="O106" s="29"/>
    </row>
    <row r="107" ht="12.75">
      <c r="O107" s="29"/>
    </row>
    <row r="108" ht="12.75">
      <c r="O108" s="29"/>
    </row>
    <row r="109" ht="12.75">
      <c r="O109" s="29"/>
    </row>
    <row r="110" ht="12.75">
      <c r="O110" s="29"/>
    </row>
    <row r="111" ht="12.75">
      <c r="O111" s="29"/>
    </row>
    <row r="112" ht="12.75">
      <c r="O112" s="29"/>
    </row>
    <row r="113" ht="12.75">
      <c r="O113" s="29"/>
    </row>
    <row r="114" ht="12.75">
      <c r="O114" s="29"/>
    </row>
    <row r="115" ht="12.75">
      <c r="O115" s="29"/>
    </row>
    <row r="116" ht="12.75">
      <c r="O116" s="29"/>
    </row>
    <row r="117" ht="12.75">
      <c r="O117" s="29"/>
    </row>
    <row r="118" ht="12.75">
      <c r="O118" s="29"/>
    </row>
    <row r="119" ht="12.75">
      <c r="O119" s="29"/>
    </row>
    <row r="120" ht="12.75">
      <c r="O120" s="29"/>
    </row>
    <row r="121" ht="12.75">
      <c r="O121" s="29"/>
    </row>
    <row r="122" ht="12.75">
      <c r="O122" s="29"/>
    </row>
    <row r="123" ht="12.75">
      <c r="O123" s="29"/>
    </row>
    <row r="124" ht="12.75">
      <c r="O124" s="29"/>
    </row>
    <row r="125" ht="12.75">
      <c r="O125" s="29"/>
    </row>
    <row r="126" ht="12.75">
      <c r="O126" s="29"/>
    </row>
    <row r="127" ht="12.75">
      <c r="O127" s="29"/>
    </row>
    <row r="128" ht="12.75">
      <c r="O128" s="29"/>
    </row>
    <row r="129" ht="12.75">
      <c r="O129" s="29"/>
    </row>
    <row r="130" ht="12.75">
      <c r="O130" s="29"/>
    </row>
    <row r="131" ht="12.75">
      <c r="O131" s="29"/>
    </row>
    <row r="132" ht="12.75">
      <c r="O132" s="29"/>
    </row>
    <row r="133" ht="12.75">
      <c r="O133" s="29"/>
    </row>
    <row r="134" ht="12.75">
      <c r="O134" s="29"/>
    </row>
    <row r="135" ht="12.75">
      <c r="O135" s="29"/>
    </row>
    <row r="136" ht="12.75">
      <c r="O136" s="29"/>
    </row>
    <row r="137" ht="12.75">
      <c r="O137" s="29"/>
    </row>
    <row r="138" ht="12.75">
      <c r="O138" s="29"/>
    </row>
    <row r="139" ht="12.75">
      <c r="O139" s="29"/>
    </row>
    <row r="140" ht="12.75">
      <c r="O140" s="29"/>
    </row>
    <row r="141" ht="12.75">
      <c r="O141" s="29"/>
    </row>
    <row r="142" ht="12.75">
      <c r="O142" s="29"/>
    </row>
    <row r="143" ht="12.75">
      <c r="O143" s="29"/>
    </row>
    <row r="144" ht="12.75">
      <c r="O144" s="29"/>
    </row>
    <row r="145" ht="12.75">
      <c r="O145" s="29"/>
    </row>
    <row r="146" ht="12.75">
      <c r="O146" s="29"/>
    </row>
    <row r="147" ht="12.75">
      <c r="O147" s="29"/>
    </row>
    <row r="148" ht="12.75">
      <c r="O148" s="29"/>
    </row>
    <row r="149" ht="12.75">
      <c r="O149" s="29"/>
    </row>
    <row r="150" ht="12.75">
      <c r="O150" s="29"/>
    </row>
    <row r="151" ht="12.75">
      <c r="O151" s="29"/>
    </row>
    <row r="152" ht="12.75">
      <c r="O152" s="29"/>
    </row>
    <row r="153" ht="12.75">
      <c r="O153" s="29"/>
    </row>
    <row r="154" ht="12.75">
      <c r="O154" s="29"/>
    </row>
    <row r="155" ht="12.75">
      <c r="O155" s="29"/>
    </row>
    <row r="156" ht="12.75">
      <c r="O156" s="29"/>
    </row>
    <row r="157" ht="12.75">
      <c r="O157" s="29"/>
    </row>
    <row r="158" ht="12.75">
      <c r="O158" s="29"/>
    </row>
    <row r="159" ht="12.75">
      <c r="O159" s="29"/>
    </row>
    <row r="160" ht="12.75">
      <c r="O160" s="29"/>
    </row>
    <row r="161" ht="12.75">
      <c r="O161" s="29"/>
    </row>
    <row r="162" ht="12.75">
      <c r="O162" s="29"/>
    </row>
    <row r="163" ht="12.75">
      <c r="O163" s="29"/>
    </row>
    <row r="164" ht="12.75">
      <c r="O164" s="29"/>
    </row>
    <row r="165" ht="12.75">
      <c r="O165" s="29"/>
    </row>
    <row r="166" ht="12.75">
      <c r="O166" s="29"/>
    </row>
    <row r="167" ht="12.75">
      <c r="O167" s="29"/>
    </row>
    <row r="168" ht="12.75">
      <c r="O168" s="29"/>
    </row>
    <row r="169" ht="12.75">
      <c r="O169" s="29"/>
    </row>
    <row r="170" ht="12.75">
      <c r="O170" s="29"/>
    </row>
    <row r="171" ht="12.75">
      <c r="O171" s="29"/>
    </row>
    <row r="172" ht="12.75">
      <c r="O172" s="29"/>
    </row>
    <row r="173" ht="12.75">
      <c r="O173" s="29"/>
    </row>
    <row r="174" ht="12.75">
      <c r="O174" s="29"/>
    </row>
    <row r="175" ht="12.75">
      <c r="O175" s="29"/>
    </row>
    <row r="176" ht="12.75">
      <c r="O176" s="29"/>
    </row>
    <row r="177" ht="12.75">
      <c r="O177" s="29"/>
    </row>
    <row r="178" ht="12.75">
      <c r="O178" s="29"/>
    </row>
    <row r="179" ht="12.75">
      <c r="O179" s="29"/>
    </row>
    <row r="180" ht="12.75">
      <c r="O180" s="29"/>
    </row>
    <row r="181" ht="12.75">
      <c r="O181" s="29"/>
    </row>
    <row r="182" ht="12.75">
      <c r="O182" s="29"/>
    </row>
    <row r="183" ht="12.75">
      <c r="O183" s="29"/>
    </row>
    <row r="184" ht="12.75">
      <c r="O184" s="29"/>
    </row>
    <row r="185" ht="12.75">
      <c r="O185" s="29"/>
    </row>
    <row r="186" ht="12.75">
      <c r="O186" s="29"/>
    </row>
    <row r="187" ht="12.75">
      <c r="O187" s="29"/>
    </row>
    <row r="188" ht="12.75">
      <c r="O188" s="29"/>
    </row>
    <row r="189" ht="12.75">
      <c r="O189" s="29"/>
    </row>
    <row r="190" ht="12.75">
      <c r="O190" s="29"/>
    </row>
    <row r="191" ht="12.75">
      <c r="O191" s="29"/>
    </row>
    <row r="192" ht="12.75">
      <c r="O192" s="29"/>
    </row>
    <row r="193" ht="12.75">
      <c r="O193" s="29"/>
    </row>
    <row r="194" ht="12.75">
      <c r="O194" s="29"/>
    </row>
    <row r="195" ht="12.75">
      <c r="O195" s="29"/>
    </row>
    <row r="196" ht="12.75">
      <c r="O196" s="29"/>
    </row>
    <row r="197" ht="12.75">
      <c r="O197" s="29"/>
    </row>
    <row r="198" ht="12.75">
      <c r="O198" s="29"/>
    </row>
    <row r="199" ht="12.75">
      <c r="O199" s="29"/>
    </row>
    <row r="200" ht="12.75">
      <c r="O200" s="29"/>
    </row>
    <row r="201" ht="12.75">
      <c r="O201" s="29"/>
    </row>
  </sheetData>
  <mergeCells count="2">
    <mergeCell ref="G15:H15"/>
    <mergeCell ref="G23:H23"/>
  </mergeCells>
  <printOptions/>
  <pageMargins left="0.75" right="0.75" top="0.75" bottom="0.5" header="0.5" footer="0.5"/>
  <pageSetup fitToHeight="1" fitToWidth="1" horizontalDpi="300" verticalDpi="300" orientation="portrait" scale="95" r:id="rId1"/>
  <ignoredErrors>
    <ignoredError sqref="B9:B11 B17:B19 B25:B27" numberStoredAsText="1"/>
  </ignoredErrors>
</worksheet>
</file>

<file path=xl/worksheets/sheet3.xml><?xml version="1.0" encoding="utf-8"?>
<worksheet xmlns="http://schemas.openxmlformats.org/spreadsheetml/2006/main" xmlns:r="http://schemas.openxmlformats.org/officeDocument/2006/relationships">
  <sheetPr codeName="Sheet3">
    <pageSetUpPr fitToPage="1"/>
  </sheetPr>
  <dimension ref="A1:G54"/>
  <sheetViews>
    <sheetView workbookViewId="0" topLeftCell="A1">
      <selection activeCell="C3" sqref="C3"/>
    </sheetView>
  </sheetViews>
  <sheetFormatPr defaultColWidth="9.140625" defaultRowHeight="12.75"/>
  <cols>
    <col min="1" max="1" width="7.57421875" style="56" customWidth="1"/>
    <col min="2" max="2" width="9.57421875" style="69" customWidth="1"/>
    <col min="3" max="3" width="45.57421875" style="56" customWidth="1"/>
    <col min="4" max="5" width="11.7109375" style="56" customWidth="1"/>
    <col min="6" max="6" width="12.57421875" style="56" customWidth="1"/>
    <col min="7" max="16384" width="9.140625" style="56" customWidth="1"/>
  </cols>
  <sheetData>
    <row r="1" spans="1:7" s="74" customFormat="1" ht="18.75">
      <c r="A1" s="153" t="s">
        <v>113</v>
      </c>
      <c r="B1" s="154"/>
      <c r="C1" s="155"/>
      <c r="D1" s="155"/>
      <c r="E1" s="155"/>
      <c r="F1" s="155"/>
      <c r="G1" s="155"/>
    </row>
    <row r="2" spans="1:7" s="74" customFormat="1" ht="18.75">
      <c r="A2" s="153" t="s">
        <v>114</v>
      </c>
      <c r="B2" s="154"/>
      <c r="C2" s="155"/>
      <c r="D2" s="155"/>
      <c r="E2" s="155"/>
      <c r="F2" s="155"/>
      <c r="G2" s="155"/>
    </row>
    <row r="3" spans="1:7" ht="15.75">
      <c r="A3" s="111" t="s">
        <v>115</v>
      </c>
      <c r="B3" s="56"/>
      <c r="C3" s="111"/>
      <c r="D3" s="112"/>
      <c r="E3" s="113"/>
      <c r="F3" s="114"/>
      <c r="G3" s="52"/>
    </row>
    <row r="4" spans="1:7" ht="16.5" thickBot="1">
      <c r="A4" s="111"/>
      <c r="B4" s="115"/>
      <c r="C4" s="115"/>
      <c r="D4" s="113"/>
      <c r="E4" s="113"/>
      <c r="F4" s="114"/>
      <c r="G4" s="52"/>
    </row>
    <row r="5" spans="1:7" ht="32.25" thickBot="1">
      <c r="A5" s="116" t="s">
        <v>43</v>
      </c>
      <c r="B5" s="156" t="s">
        <v>0</v>
      </c>
      <c r="C5" s="117"/>
      <c r="D5" s="118" t="s">
        <v>5</v>
      </c>
      <c r="E5" s="119" t="s">
        <v>6</v>
      </c>
      <c r="F5" s="120" t="s">
        <v>94</v>
      </c>
      <c r="G5" s="52"/>
    </row>
    <row r="6" spans="1:7" ht="15.75">
      <c r="A6" s="52"/>
      <c r="B6" s="121">
        <f>B10</f>
        <v>37165</v>
      </c>
      <c r="C6" s="54" t="s">
        <v>27</v>
      </c>
      <c r="D6" s="122">
        <v>0</v>
      </c>
      <c r="E6" s="123"/>
      <c r="F6" s="124">
        <f>D6-E6</f>
        <v>0</v>
      </c>
      <c r="G6" s="52"/>
    </row>
    <row r="7" spans="1:7" ht="15.75">
      <c r="A7" s="52"/>
      <c r="B7" s="125"/>
      <c r="C7" s="54" t="s">
        <v>3</v>
      </c>
      <c r="D7" s="122"/>
      <c r="E7" s="126">
        <f>D6</f>
        <v>0</v>
      </c>
      <c r="F7" s="124">
        <f>D7-E7</f>
        <v>0</v>
      </c>
      <c r="G7" s="52"/>
    </row>
    <row r="8" spans="1:7" ht="15.75">
      <c r="A8" s="52"/>
      <c r="B8" s="125"/>
      <c r="C8" s="127" t="s">
        <v>24</v>
      </c>
      <c r="D8" s="122"/>
      <c r="E8" s="126"/>
      <c r="F8" s="124"/>
      <c r="G8" s="52"/>
    </row>
    <row r="9" spans="1:7" ht="15.75">
      <c r="A9" s="116"/>
      <c r="B9" s="128"/>
      <c r="C9" s="129"/>
      <c r="D9" s="130"/>
      <c r="E9" s="131"/>
      <c r="F9" s="132"/>
      <c r="G9" s="52"/>
    </row>
    <row r="10" spans="1:7" ht="15.75">
      <c r="A10" s="52"/>
      <c r="B10" s="121">
        <f>'E1-Data'!$C$17</f>
        <v>37165</v>
      </c>
      <c r="C10" s="54" t="s">
        <v>1</v>
      </c>
      <c r="D10" s="133">
        <v>0</v>
      </c>
      <c r="E10" s="123"/>
      <c r="F10" s="124">
        <f>D10-E10</f>
        <v>0</v>
      </c>
      <c r="G10" s="52"/>
    </row>
    <row r="11" spans="1:7" ht="15.75">
      <c r="A11" s="52"/>
      <c r="B11" s="125"/>
      <c r="C11" s="54" t="s">
        <v>3</v>
      </c>
      <c r="D11" s="122"/>
      <c r="E11" s="126">
        <f>D10</f>
        <v>0</v>
      </c>
      <c r="F11" s="124">
        <f>D11-E11</f>
        <v>0</v>
      </c>
      <c r="G11" s="52"/>
    </row>
    <row r="12" spans="1:7" ht="16.5" thickBot="1">
      <c r="A12" s="52"/>
      <c r="B12" s="125"/>
      <c r="C12" s="127" t="s">
        <v>25</v>
      </c>
      <c r="D12" s="134"/>
      <c r="E12" s="135"/>
      <c r="F12" s="136"/>
      <c r="G12" s="52"/>
    </row>
    <row r="13" spans="1:7" ht="15.75">
      <c r="A13" s="52"/>
      <c r="B13" s="125"/>
      <c r="C13" s="54"/>
      <c r="D13" s="133"/>
      <c r="E13" s="137"/>
      <c r="F13" s="138"/>
      <c r="G13" s="52"/>
    </row>
    <row r="14" spans="1:7" ht="15.75">
      <c r="A14" s="139" t="s">
        <v>16</v>
      </c>
      <c r="B14" s="121">
        <f>B18</f>
        <v>37256</v>
      </c>
      <c r="C14" s="54" t="s">
        <v>27</v>
      </c>
      <c r="D14" s="122">
        <f>IF('E1-Data'!$H$26&lt;0,0,ABS('E1-Data'!$H$26))</f>
        <v>295544.6277929421</v>
      </c>
      <c r="E14" s="126">
        <f>IF('E1-Data'!$H$26&lt;0,ABS('E1-Data'!$H$26),0)</f>
        <v>0</v>
      </c>
      <c r="F14" s="124">
        <f>F6+D14-E14</f>
        <v>295544.6277929421</v>
      </c>
      <c r="G14" s="52"/>
    </row>
    <row r="15" spans="1:7" ht="15.75">
      <c r="A15" s="52"/>
      <c r="B15" s="125"/>
      <c r="C15" s="54" t="s">
        <v>29</v>
      </c>
      <c r="D15" s="122">
        <f>E14</f>
        <v>0</v>
      </c>
      <c r="E15" s="126">
        <f>D14</f>
        <v>295544.6277929421</v>
      </c>
      <c r="F15" s="124">
        <f>D15-E15</f>
        <v>-295544.6277929421</v>
      </c>
      <c r="G15" s="52"/>
    </row>
    <row r="16" spans="1:7" ht="15.75">
      <c r="A16" s="52"/>
      <c r="B16" s="125"/>
      <c r="C16" s="127" t="s">
        <v>4</v>
      </c>
      <c r="D16" s="122"/>
      <c r="E16" s="126"/>
      <c r="F16" s="124"/>
      <c r="G16" s="52"/>
    </row>
    <row r="17" spans="1:7" ht="15.75">
      <c r="A17" s="52"/>
      <c r="B17" s="125"/>
      <c r="C17" s="54"/>
      <c r="D17" s="122"/>
      <c r="E17" s="126"/>
      <c r="F17" s="124"/>
      <c r="G17" s="52"/>
    </row>
    <row r="18" spans="1:7" ht="15.75">
      <c r="A18" s="139" t="s">
        <v>17</v>
      </c>
      <c r="B18" s="121">
        <f>'E1-Data'!$C$18</f>
        <v>37256</v>
      </c>
      <c r="C18" s="54" t="s">
        <v>1</v>
      </c>
      <c r="D18" s="122">
        <f>IF('E1-Data'!$H$18&gt;0,ABS('E1-Data'!$H$18),0)</f>
        <v>0</v>
      </c>
      <c r="E18" s="126">
        <f>IF('E1-Data'!$H$18&gt;0,0,ABS('E1-Data'!$H$18))</f>
        <v>197029.75186196202</v>
      </c>
      <c r="F18" s="124">
        <f>F10+D18-E18</f>
        <v>-197029.75186196202</v>
      </c>
      <c r="G18" s="52"/>
    </row>
    <row r="19" spans="1:7" ht="15.75">
      <c r="A19" s="52"/>
      <c r="B19" s="125"/>
      <c r="C19" s="54" t="s">
        <v>28</v>
      </c>
      <c r="D19" s="140">
        <f>E18</f>
        <v>197029.75186196202</v>
      </c>
      <c r="E19" s="126">
        <f>D18</f>
        <v>0</v>
      </c>
      <c r="F19" s="124">
        <f>D19-E19</f>
        <v>197029.75186196202</v>
      </c>
      <c r="G19" s="52"/>
    </row>
    <row r="20" spans="1:7" ht="15.75">
      <c r="A20" s="52"/>
      <c r="B20" s="125"/>
      <c r="C20" s="127" t="s">
        <v>2</v>
      </c>
      <c r="D20" s="122"/>
      <c r="E20" s="126"/>
      <c r="F20" s="124"/>
      <c r="G20" s="52"/>
    </row>
    <row r="21" spans="1:7" ht="15.75">
      <c r="A21" s="139"/>
      <c r="B21" s="125"/>
      <c r="C21" s="54"/>
      <c r="D21" s="122"/>
      <c r="E21" s="126"/>
      <c r="F21" s="124"/>
      <c r="G21" s="52"/>
    </row>
    <row r="22" spans="1:7" ht="15.75">
      <c r="A22" s="139" t="s">
        <v>18</v>
      </c>
      <c r="B22" s="121">
        <f>B14</f>
        <v>37256</v>
      </c>
      <c r="C22" s="54" t="s">
        <v>28</v>
      </c>
      <c r="D22" s="122">
        <f>IF($F19&gt;0,0,ABS($F19))</f>
        <v>0</v>
      </c>
      <c r="E22" s="126">
        <f>IF($F19&gt;0,ABS($F19),0)</f>
        <v>197029.75186196202</v>
      </c>
      <c r="F22" s="124">
        <f>F19+D22-E22</f>
        <v>0</v>
      </c>
      <c r="G22" s="52"/>
    </row>
    <row r="23" spans="1:7" ht="15.75">
      <c r="A23" s="52"/>
      <c r="B23" s="125"/>
      <c r="C23" s="54" t="s">
        <v>29</v>
      </c>
      <c r="D23" s="122">
        <f>IF($F15&gt;0,0,ABS($F15))</f>
        <v>295544.6277929421</v>
      </c>
      <c r="E23" s="126">
        <f>IF($F15&gt;0,ABS($F15),0)</f>
        <v>0</v>
      </c>
      <c r="F23" s="124">
        <f>F15+D23-E23</f>
        <v>0</v>
      </c>
      <c r="G23" s="52"/>
    </row>
    <row r="24" spans="1:7" ht="15.75">
      <c r="A24" s="52"/>
      <c r="B24" s="125"/>
      <c r="C24" s="52" t="s">
        <v>7</v>
      </c>
      <c r="D24" s="122">
        <f>IF($E22+$E23-$D22-$D23&lt;0,0,ABS($E22+$E23-$D22-$D23))</f>
        <v>0</v>
      </c>
      <c r="E24" s="126">
        <f>IF($E22+$E23-$D22-$D23&lt;0,ABS($E22+$E23-$D22-$D23),0)</f>
        <v>98514.87593098008</v>
      </c>
      <c r="F24" s="124">
        <f>D24-E24</f>
        <v>-98514.87593098008</v>
      </c>
      <c r="G24" s="52"/>
    </row>
    <row r="25" spans="1:7" ht="16.5" thickBot="1">
      <c r="A25" s="52"/>
      <c r="B25" s="125"/>
      <c r="C25" s="141" t="s">
        <v>68</v>
      </c>
      <c r="D25" s="134"/>
      <c r="E25" s="135"/>
      <c r="F25" s="136"/>
      <c r="G25" s="52"/>
    </row>
    <row r="26" spans="1:7" ht="15.75">
      <c r="A26" s="52"/>
      <c r="B26" s="125"/>
      <c r="C26" s="54"/>
      <c r="D26" s="122"/>
      <c r="E26" s="126"/>
      <c r="F26" s="124"/>
      <c r="G26" s="52"/>
    </row>
    <row r="27" spans="1:7" ht="15.75">
      <c r="A27" s="139" t="s">
        <v>19</v>
      </c>
      <c r="B27" s="121">
        <f>B31</f>
        <v>37346</v>
      </c>
      <c r="C27" s="54" t="s">
        <v>27</v>
      </c>
      <c r="D27" s="122">
        <f>IF('E1-Data'!$H$27&lt;0,0,ABS('E1-Data'!$H$27))</f>
        <v>204455.3722070579</v>
      </c>
      <c r="E27" s="126">
        <f>IF('E1-Data'!$H$27&lt;0,ABS('E1-Data'!$H$27),0)</f>
        <v>0</v>
      </c>
      <c r="F27" s="124">
        <f>F14+D27-E27</f>
        <v>500000</v>
      </c>
      <c r="G27" s="52"/>
    </row>
    <row r="28" spans="1:7" ht="15.75">
      <c r="A28" s="52"/>
      <c r="B28" s="125"/>
      <c r="C28" s="54" t="s">
        <v>29</v>
      </c>
      <c r="D28" s="122">
        <f>E27</f>
        <v>0</v>
      </c>
      <c r="E28" s="126">
        <f>D27</f>
        <v>204455.3722070579</v>
      </c>
      <c r="F28" s="124">
        <f>D28-E28</f>
        <v>-204455.3722070579</v>
      </c>
      <c r="G28" s="52"/>
    </row>
    <row r="29" spans="1:7" ht="15.75">
      <c r="A29" s="52"/>
      <c r="B29" s="125"/>
      <c r="C29" s="127" t="s">
        <v>4</v>
      </c>
      <c r="D29" s="122"/>
      <c r="E29" s="126"/>
      <c r="F29" s="124"/>
      <c r="G29" s="52"/>
    </row>
    <row r="30" spans="1:7" ht="15.75">
      <c r="A30" s="52"/>
      <c r="B30" s="125"/>
      <c r="C30" s="54"/>
      <c r="D30" s="122"/>
      <c r="E30" s="126"/>
      <c r="F30" s="124"/>
      <c r="G30" s="52"/>
    </row>
    <row r="31" spans="1:7" ht="15.75">
      <c r="A31" s="139" t="s">
        <v>20</v>
      </c>
      <c r="B31" s="121">
        <f>'E1-Data'!$C$19</f>
        <v>37346</v>
      </c>
      <c r="C31" s="54" t="s">
        <v>1</v>
      </c>
      <c r="D31" s="122">
        <f>IF('E1-Data'!$H$19&gt;0,ABS('E1-Data'!$H$19),0)</f>
        <v>0</v>
      </c>
      <c r="E31" s="126">
        <f>IF('E1-Data'!$H$19&gt;0,0,ABS('E1-Data'!$H$19))</f>
        <v>402970.248138038</v>
      </c>
      <c r="F31" s="124">
        <f>F18+D31-E31</f>
        <v>-600000</v>
      </c>
      <c r="G31" s="52"/>
    </row>
    <row r="32" spans="1:7" ht="15.75">
      <c r="A32" s="52"/>
      <c r="B32" s="125"/>
      <c r="C32" s="54" t="s">
        <v>28</v>
      </c>
      <c r="D32" s="140">
        <f>E31</f>
        <v>402970.248138038</v>
      </c>
      <c r="E32" s="126">
        <f>D31</f>
        <v>0</v>
      </c>
      <c r="F32" s="124">
        <f>D32-E32</f>
        <v>402970.248138038</v>
      </c>
      <c r="G32" s="52"/>
    </row>
    <row r="33" spans="1:7" ht="15.75">
      <c r="A33" s="52"/>
      <c r="B33" s="125"/>
      <c r="C33" s="127" t="s">
        <v>2</v>
      </c>
      <c r="D33" s="122"/>
      <c r="E33" s="126"/>
      <c r="F33" s="124"/>
      <c r="G33" s="52"/>
    </row>
    <row r="34" spans="1:7" ht="15.75">
      <c r="A34" s="52"/>
      <c r="B34" s="125"/>
      <c r="C34" s="142"/>
      <c r="D34" s="122"/>
      <c r="E34" s="126"/>
      <c r="F34" s="124"/>
      <c r="G34" s="52"/>
    </row>
    <row r="35" spans="1:7" ht="15.75">
      <c r="A35" s="139" t="s">
        <v>21</v>
      </c>
      <c r="B35" s="121">
        <f>B27</f>
        <v>37346</v>
      </c>
      <c r="C35" s="54" t="s">
        <v>28</v>
      </c>
      <c r="D35" s="122">
        <f>IF($F32&gt;0,0,ABS($F32))</f>
        <v>0</v>
      </c>
      <c r="E35" s="126">
        <f>IF($F32&gt;0,ABS($F32),0)</f>
        <v>402970.248138038</v>
      </c>
      <c r="F35" s="124">
        <f>F32+D35-E35</f>
        <v>0</v>
      </c>
      <c r="G35" s="52"/>
    </row>
    <row r="36" spans="1:7" ht="15.75">
      <c r="A36" s="52"/>
      <c r="B36" s="125"/>
      <c r="C36" s="54" t="s">
        <v>29</v>
      </c>
      <c r="D36" s="122">
        <f>IF($F28&gt;0,0,ABS($F28))</f>
        <v>204455.3722070579</v>
      </c>
      <c r="E36" s="126">
        <f>IF($F28&gt;0,ABS($F28),0)</f>
        <v>0</v>
      </c>
      <c r="F36" s="124">
        <f>F28+D36-E36</f>
        <v>0</v>
      </c>
      <c r="G36" s="52"/>
    </row>
    <row r="37" spans="1:7" ht="15.75">
      <c r="A37" s="52"/>
      <c r="B37" s="125"/>
      <c r="C37" s="52" t="s">
        <v>7</v>
      </c>
      <c r="D37" s="122">
        <f>IF($E35+$E36-$D35-$D36&lt;0,0,ABS($E35+$E36-$D35-$D36))</f>
        <v>198514.87593098008</v>
      </c>
      <c r="E37" s="126">
        <f>IF($E35+$E36-$D35-$D36&lt;0,ABS($E35+$E36-$D35-$D36),0)</f>
        <v>0</v>
      </c>
      <c r="F37" s="124">
        <f>F24+D37-E37</f>
        <v>100000</v>
      </c>
      <c r="G37" s="52"/>
    </row>
    <row r="38" spans="1:7" ht="16.5" thickBot="1">
      <c r="A38" s="52"/>
      <c r="B38" s="125"/>
      <c r="C38" s="141" t="s">
        <v>68</v>
      </c>
      <c r="D38" s="134"/>
      <c r="E38" s="135"/>
      <c r="F38" s="136"/>
      <c r="G38" s="52"/>
    </row>
    <row r="39" spans="1:7" ht="15.75">
      <c r="A39" s="52"/>
      <c r="B39" s="125"/>
      <c r="C39" s="52"/>
      <c r="D39" s="122"/>
      <c r="E39" s="126"/>
      <c r="F39" s="124"/>
      <c r="G39" s="52"/>
    </row>
    <row r="40" spans="1:7" ht="15.75">
      <c r="A40" s="139" t="s">
        <v>22</v>
      </c>
      <c r="B40" s="121">
        <f>B35</f>
        <v>37346</v>
      </c>
      <c r="C40" s="54" t="s">
        <v>3</v>
      </c>
      <c r="D40" s="122">
        <f>IF(E40&gt;0,0,E40)</f>
        <v>0</v>
      </c>
      <c r="E40" s="126">
        <f>'E1-Data'!D19</f>
        <v>7100000</v>
      </c>
      <c r="F40" s="124">
        <f>D40-E40</f>
        <v>-7100000</v>
      </c>
      <c r="G40" s="52"/>
    </row>
    <row r="41" spans="1:7" ht="15.75">
      <c r="A41" s="52"/>
      <c r="B41" s="125"/>
      <c r="C41" s="54" t="s">
        <v>1</v>
      </c>
      <c r="D41" s="143">
        <f>IF(F31&lt;0,ABS(F31),0)</f>
        <v>600000</v>
      </c>
      <c r="E41" s="123">
        <f>IF(F31&lt;0,0,ABS(F31))</f>
        <v>0</v>
      </c>
      <c r="F41" s="124">
        <f>F31+D41-E41</f>
        <v>0</v>
      </c>
      <c r="G41" s="52"/>
    </row>
    <row r="42" spans="1:7" ht="15.75">
      <c r="A42" s="139"/>
      <c r="B42" s="121"/>
      <c r="C42" s="54" t="s">
        <v>8</v>
      </c>
      <c r="D42" s="143">
        <f>IF((SUM(E40:E41)-SUM(D40:D41))&gt;0,ABS(SUM(E40:E41)-SUM(D40:D41)),0)</f>
        <v>6500000</v>
      </c>
      <c r="E42" s="123">
        <f>IF((SUM(E40:E41)-SUM(D40:D41))&gt;0,0,ABS(SUM(E40:E41)-SUM(D40:D41)))</f>
        <v>0</v>
      </c>
      <c r="F42" s="124">
        <f>D42-E42</f>
        <v>6500000</v>
      </c>
      <c r="G42" s="52"/>
    </row>
    <row r="43" spans="1:7" ht="15.75">
      <c r="A43" s="139"/>
      <c r="B43" s="121"/>
      <c r="C43" s="144" t="s">
        <v>26</v>
      </c>
      <c r="D43" s="143"/>
      <c r="E43" s="123"/>
      <c r="F43" s="124"/>
      <c r="G43" s="52"/>
    </row>
    <row r="44" spans="1:7" ht="15.75">
      <c r="A44" s="52"/>
      <c r="B44" s="125"/>
      <c r="C44" s="54"/>
      <c r="D44" s="143"/>
      <c r="E44" s="123"/>
      <c r="F44" s="124"/>
      <c r="G44" s="52"/>
    </row>
    <row r="45" spans="1:7" ht="15.75">
      <c r="A45" s="139" t="s">
        <v>23</v>
      </c>
      <c r="B45" s="121">
        <f>B40</f>
        <v>37346</v>
      </c>
      <c r="C45" s="54" t="s">
        <v>27</v>
      </c>
      <c r="D45" s="122">
        <f>IF(F27&gt;0,0,ABS(F27))</f>
        <v>0</v>
      </c>
      <c r="E45" s="123">
        <f>IF(F27&gt;0,ABS(F27),0)</f>
        <v>500000</v>
      </c>
      <c r="F45" s="124">
        <f>F27+D45-E45</f>
        <v>0</v>
      </c>
      <c r="G45" s="52"/>
    </row>
    <row r="46" spans="1:7" ht="15.75">
      <c r="A46" s="52"/>
      <c r="B46" s="125"/>
      <c r="C46" s="54" t="s">
        <v>3</v>
      </c>
      <c r="D46" s="143">
        <f>E45</f>
        <v>500000</v>
      </c>
      <c r="E46" s="123">
        <f>D45</f>
        <v>0</v>
      </c>
      <c r="F46" s="124">
        <f>F40+D46-E46</f>
        <v>-6600000</v>
      </c>
      <c r="G46" s="52"/>
    </row>
    <row r="47" spans="1:7" ht="16.5" thickBot="1">
      <c r="A47" s="52"/>
      <c r="B47" s="145"/>
      <c r="C47" s="146" t="s">
        <v>69</v>
      </c>
      <c r="D47" s="147"/>
      <c r="E47" s="148"/>
      <c r="F47" s="149"/>
      <c r="G47" s="52"/>
    </row>
    <row r="48" spans="1:7" ht="15.75">
      <c r="A48" s="52"/>
      <c r="B48" s="54"/>
      <c r="C48" s="54"/>
      <c r="D48" s="150"/>
      <c r="E48" s="150"/>
      <c r="F48" s="53"/>
      <c r="G48" s="52"/>
    </row>
    <row r="49" spans="1:7" ht="15.75">
      <c r="A49" s="52"/>
      <c r="B49" s="54"/>
      <c r="C49" s="55"/>
      <c r="D49" s="150"/>
      <c r="E49" s="151"/>
      <c r="F49" s="152"/>
      <c r="G49" s="52"/>
    </row>
    <row r="50" spans="1:7" ht="15.75">
      <c r="A50" s="52"/>
      <c r="B50" s="54"/>
      <c r="C50" s="52"/>
      <c r="D50" s="52"/>
      <c r="E50" s="52"/>
      <c r="F50" s="52"/>
      <c r="G50" s="52"/>
    </row>
    <row r="51" spans="1:7" ht="15.75">
      <c r="A51" s="52"/>
      <c r="B51" s="54"/>
      <c r="C51" s="52"/>
      <c r="D51" s="52"/>
      <c r="E51" s="52"/>
      <c r="F51" s="52"/>
      <c r="G51" s="52"/>
    </row>
    <row r="52" spans="1:7" ht="15.75">
      <c r="A52" s="52"/>
      <c r="B52" s="54"/>
      <c r="C52" s="52"/>
      <c r="D52" s="52"/>
      <c r="E52" s="52"/>
      <c r="F52" s="52"/>
      <c r="G52" s="52"/>
    </row>
    <row r="53" spans="1:7" ht="15.75">
      <c r="A53" s="52"/>
      <c r="B53" s="54"/>
      <c r="C53" s="52"/>
      <c r="D53" s="52"/>
      <c r="E53" s="52"/>
      <c r="F53" s="52"/>
      <c r="G53" s="52"/>
    </row>
    <row r="54" spans="1:7" ht="15.75">
      <c r="A54" s="52"/>
      <c r="B54" s="54"/>
      <c r="C54" s="52"/>
      <c r="D54" s="52"/>
      <c r="E54" s="52"/>
      <c r="F54" s="52"/>
      <c r="G54" s="52"/>
    </row>
  </sheetData>
  <printOptions/>
  <pageMargins left="0.75" right="0.75" top="1" bottom="1" header="0.5" footer="0.5"/>
  <pageSetup fitToHeight="1" fitToWidth="1" orientation="portrait" scale="89" r:id="rId1"/>
</worksheet>
</file>

<file path=xl/worksheets/sheet4.xml><?xml version="1.0" encoding="utf-8"?>
<worksheet xmlns="http://schemas.openxmlformats.org/spreadsheetml/2006/main" xmlns:r="http://schemas.openxmlformats.org/officeDocument/2006/relationships">
  <sheetPr>
    <pageSetUpPr fitToPage="1"/>
  </sheetPr>
  <dimension ref="A1:G29"/>
  <sheetViews>
    <sheetView workbookViewId="0" topLeftCell="A1">
      <selection activeCell="A3" sqref="A3"/>
    </sheetView>
  </sheetViews>
  <sheetFormatPr defaultColWidth="9.140625" defaultRowHeight="12.75"/>
  <cols>
    <col min="1" max="1" width="40.00390625" style="56" customWidth="1"/>
    <col min="2" max="2" width="2.8515625" style="56" customWidth="1"/>
    <col min="3" max="3" width="17.421875" style="56" customWidth="1"/>
    <col min="4" max="4" width="3.57421875" style="56" customWidth="1"/>
    <col min="5" max="5" width="13.28125" style="56" customWidth="1"/>
    <col min="6" max="6" width="1.7109375" style="56" customWidth="1"/>
    <col min="7" max="7" width="16.140625" style="56" customWidth="1"/>
    <col min="8" max="8" width="1.7109375" style="56" customWidth="1"/>
    <col min="9" max="16384" width="9.140625" style="56" customWidth="1"/>
  </cols>
  <sheetData>
    <row r="1" s="74" customFormat="1" ht="18.75">
      <c r="A1" s="67" t="s">
        <v>112</v>
      </c>
    </row>
    <row r="2" s="74" customFormat="1" ht="18.75">
      <c r="A2" s="67" t="s">
        <v>111</v>
      </c>
    </row>
    <row r="3" s="66" customFormat="1" ht="15.75">
      <c r="A3" s="66" t="s">
        <v>110</v>
      </c>
    </row>
    <row r="5" spans="1:7" s="66" customFormat="1" ht="16.5" thickBot="1">
      <c r="A5" s="71" t="s">
        <v>95</v>
      </c>
      <c r="C5" s="72" t="s">
        <v>42</v>
      </c>
      <c r="E5" s="73" t="s">
        <v>101</v>
      </c>
      <c r="F5" s="71"/>
      <c r="G5" s="73"/>
    </row>
    <row r="6" spans="1:7" ht="15.75">
      <c r="A6" s="85">
        <v>37256</v>
      </c>
      <c r="C6" s="57"/>
      <c r="E6" s="58" t="s">
        <v>41</v>
      </c>
      <c r="F6" s="59"/>
      <c r="G6" s="75" t="s">
        <v>70</v>
      </c>
    </row>
    <row r="7" spans="1:3" ht="15.75">
      <c r="A7" s="56" t="s">
        <v>72</v>
      </c>
      <c r="C7" s="60">
        <f>'E2-Entry'!$F$19</f>
        <v>197029.75186196202</v>
      </c>
    </row>
    <row r="8" spans="1:3" ht="15.75">
      <c r="A8" s="56" t="s">
        <v>71</v>
      </c>
      <c r="C8" s="61">
        <f>'E2-Entry'!$F$15</f>
        <v>-295544.6277929421</v>
      </c>
    </row>
    <row r="9" spans="1:3" ht="16.5" thickBot="1">
      <c r="A9" s="56" t="s">
        <v>11</v>
      </c>
      <c r="C9" s="62">
        <f>SUM(C7:C8)</f>
        <v>-98514.87593098008</v>
      </c>
    </row>
    <row r="10" ht="16.5" thickTop="1"/>
    <row r="11" ht="15.75">
      <c r="A11" s="56" t="s">
        <v>3</v>
      </c>
    </row>
    <row r="12" spans="1:7" ht="15.75">
      <c r="A12" s="56" t="s">
        <v>1</v>
      </c>
      <c r="F12" s="60"/>
      <c r="G12" s="60">
        <f>'E2-Entry'!$F$18</f>
        <v>-197029.75186196202</v>
      </c>
    </row>
    <row r="13" spans="1:5" ht="15.75">
      <c r="A13" s="56" t="s">
        <v>27</v>
      </c>
      <c r="E13" s="60">
        <f>'E2-Entry'!$F$14</f>
        <v>295544.6277929421</v>
      </c>
    </row>
    <row r="14" ht="15.75">
      <c r="A14" s="56" t="s">
        <v>8</v>
      </c>
    </row>
    <row r="15" spans="1:7" ht="15.75">
      <c r="A15" s="56" t="s">
        <v>7</v>
      </c>
      <c r="E15" s="63"/>
      <c r="G15" s="61">
        <f>C9</f>
        <v>-98514.87593098008</v>
      </c>
    </row>
    <row r="16" spans="5:7" ht="16.5" thickBot="1">
      <c r="E16" s="62">
        <f>SUM(E11:E15)</f>
        <v>295544.6277929421</v>
      </c>
      <c r="F16" s="64"/>
      <c r="G16" s="62">
        <f>SUM(G11:G15)</f>
        <v>-295544.6277929421</v>
      </c>
    </row>
    <row r="17" ht="16.5" thickTop="1"/>
    <row r="18" ht="15.75">
      <c r="A18" s="85">
        <v>37346</v>
      </c>
    </row>
    <row r="19" spans="1:7" ht="15.75">
      <c r="A19" s="56" t="s">
        <v>72</v>
      </c>
      <c r="C19" s="60">
        <f>'E2-Entry'!$F$32</f>
        <v>402970.248138038</v>
      </c>
      <c r="D19" s="65"/>
      <c r="E19" s="65"/>
      <c r="F19" s="65"/>
      <c r="G19" s="65"/>
    </row>
    <row r="20" spans="1:3" ht="15.75">
      <c r="A20" s="56" t="s">
        <v>71</v>
      </c>
      <c r="C20" s="61">
        <f>'E2-Entry'!$F$28</f>
        <v>-204455.3722070579</v>
      </c>
    </row>
    <row r="21" spans="1:3" ht="16.5" thickBot="1">
      <c r="A21" s="56" t="s">
        <v>11</v>
      </c>
      <c r="C21" s="62">
        <f>SUM(C19:C20)</f>
        <v>198514.87593098008</v>
      </c>
    </row>
    <row r="22" ht="16.5" thickTop="1"/>
    <row r="24" spans="1:5" ht="15.75">
      <c r="A24" s="56" t="s">
        <v>3</v>
      </c>
      <c r="E24" s="60">
        <f>'E2-Entry'!$F$46</f>
        <v>-6600000</v>
      </c>
    </row>
    <row r="25" spans="1:7" ht="15.75">
      <c r="A25" s="56" t="s">
        <v>1</v>
      </c>
      <c r="F25" s="60"/>
      <c r="G25" s="60">
        <f>'E2-Entry'!$F$45</f>
        <v>0</v>
      </c>
    </row>
    <row r="26" spans="1:5" ht="15.75">
      <c r="A26" s="56" t="s">
        <v>27</v>
      </c>
      <c r="E26" s="60">
        <f>'E2-Entry'!$F$41</f>
        <v>0</v>
      </c>
    </row>
    <row r="27" spans="1:5" ht="15.75">
      <c r="A27" s="56" t="s">
        <v>8</v>
      </c>
      <c r="E27" s="60">
        <f>'E2-Entry'!$F$42</f>
        <v>6500000</v>
      </c>
    </row>
    <row r="28" spans="1:7" ht="15.75">
      <c r="A28" s="56" t="s">
        <v>7</v>
      </c>
      <c r="E28" s="63"/>
      <c r="G28" s="61">
        <f>C21+G15</f>
        <v>100000</v>
      </c>
    </row>
    <row r="29" spans="5:7" ht="16.5" thickBot="1">
      <c r="E29" s="62">
        <f>SUM(E24:E28)</f>
        <v>-100000</v>
      </c>
      <c r="F29" s="64"/>
      <c r="G29" s="62">
        <f>SUM(G24:G28)</f>
        <v>100000</v>
      </c>
    </row>
    <row r="30" ht="16.5" thickTop="1"/>
  </sheetData>
  <printOptions/>
  <pageMargins left="0.75" right="0.75" top="1" bottom="1" header="0.5" footer="0.5"/>
  <pageSetup fitToHeight="1" fitToWidth="1" horizontalDpi="300" verticalDpi="300" orientation="portrait"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Eastern Michigan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Angela Hwang</dc:creator>
  <cp:keywords/>
  <dc:description/>
  <cp:lastModifiedBy>Computer User</cp:lastModifiedBy>
  <cp:lastPrinted>2003-01-16T22:01:31Z</cp:lastPrinted>
  <dcterms:created xsi:type="dcterms:W3CDTF">1998-07-09T18:17:42Z</dcterms:created>
  <dcterms:modified xsi:type="dcterms:W3CDTF">2003-01-17T18:07:53Z</dcterms:modified>
  <cp:category/>
  <cp:version/>
  <cp:contentType/>
  <cp:contentStatus/>
</cp:coreProperties>
</file>