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5130" windowHeight="3555" activeTab="0"/>
  </bookViews>
  <sheets>
    <sheet name="Forms" sheetId="1" r:id="rId1"/>
    <sheet name="Microsoft" sheetId="2" r:id="rId2"/>
    <sheet name="Strong" sheetId="3" r:id="rId3"/>
    <sheet name="Intrinsic" sheetId="4" r:id="rId4"/>
    <sheet name="Hedges" sheetId="5" r:id="rId5"/>
  </sheets>
  <definedNames/>
  <calcPr fullCalcOnLoad="1"/>
</workbook>
</file>

<file path=xl/comments1.xml><?xml version="1.0" encoding="utf-8"?>
<comments xmlns="http://schemas.openxmlformats.org/spreadsheetml/2006/main">
  <authors>
    <author>Bob Jensen</author>
  </authors>
  <commentList>
    <comment ref="F2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 xml:space="preserve">terms that permit net settlement, can readily be settled net, or provides for delivery of an asset that puts the recipient in a position not substantially different from net settlement (par. 6-9)
</t>
        </r>
      </text>
    </comment>
    <comment ref="J2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no initial net investment (or small investment in relation to risk assumed, e.g., option premium)</t>
        </r>
      </text>
    </comment>
  </commentList>
</comments>
</file>

<file path=xl/comments2.xml><?xml version="1.0" encoding="utf-8"?>
<comments xmlns="http://schemas.openxmlformats.org/spreadsheetml/2006/main">
  <authors>
    <author>Bob Jensen</author>
  </authors>
  <commentList>
    <comment ref="E9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The total number of  contracts long or short in a delivery month or market that has been entered into and not yet liquidated by an offsetting transaction or fulfilled by delivery.</t>
        </r>
      </text>
    </comment>
    <comment ref="H9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The total number of  contracts long or short in a delivery month or market that has been entered into and not yet liquidated by an offsetting transaction or fulfilled by delivery.</t>
        </r>
      </text>
    </comment>
  </commentList>
</comments>
</file>

<file path=xl/comments5.xml><?xml version="1.0" encoding="utf-8"?>
<comments xmlns="http://schemas.openxmlformats.org/spreadsheetml/2006/main">
  <authors>
    <author>rjensen</author>
  </authors>
  <commentList>
    <comment ref="F40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$0.
The forward contract settles for $70=$70-$0. 
 You lose -$60-=$0-$60 at a zero share price.
The hedged profit is therefore $10=$70-$60.</t>
        </r>
      </text>
    </comment>
    <comment ref="F41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$10.
The forward contract settles for $60=$70-$10.  You lose -$50-=$10-$60 at a $10 share price.
The hedged profit is therefore $10=$60-$50.
</t>
        </r>
      </text>
    </comment>
    <comment ref="F42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$20.
The forward contract settles for $50=$70-$20.  You lose -$40-=$20-$60 at a $20 share price.
The hedged profit is therefore $10=$50-$40.
</t>
        </r>
      </text>
    </comment>
    <comment ref="F48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$80.
The forward contract settles for -$10=$70-$80.  You gain $20-=$80-$60 at an $80 share price.
The hedged profit is therefore $10=$20-$10.
</t>
        </r>
      </text>
    </comment>
    <comment ref="F49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$90.
The forward contract settles for -$20=$70-$90.  You gain $30-=$90-$60 at an $80 share price.
The hedged profit is therefore $10=$30-$20.
</t>
        </r>
      </text>
    </comment>
    <comment ref="F76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$0.
The put option settles for $75 and cost $5. 
 You lose -$60-=$0-$60 at a zero share price.
The hedged profit is therefore $10=$70-$60.</t>
        </r>
      </text>
    </comment>
    <comment ref="F77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$10.
The put option settles for $65 and cost $5. 
 You lose -$50-=$10-$60 at a zero share price.
The hedged profit is therefore $10=$60-$50.</t>
        </r>
      </text>
    </comment>
    <comment ref="F78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$20.
The put option settles for $55 and cost $5. 
 You lose -$40-=$20-$60 at a zero share price.
The hedged profit is therefore $10=$50-$60.</t>
        </r>
      </text>
    </comment>
    <comment ref="F83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$70.
The put option settles for $5 and cost $5. 
 You gain $10-=$70-$60 at a zero share price.
The hedged profit is therefore $10=$10-$0.</t>
        </r>
      </text>
    </comment>
    <comment ref="F84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$80.
The put option settles for $0 and cost $5. 
 You gain $20-=$80-$60 at a zero share price.
The hedged profit is therefore $15=$20-$5.</t>
        </r>
      </text>
    </comment>
    <comment ref="F85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$90.
The put option settles for $0 and cost $5. 
 You gain $30-=$90-$60 at a zero share price.
The hedged profit is therefore $25=$30-$5.</t>
        </r>
      </text>
    </comment>
    <comment ref="F114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$0.
The forward contract settles for -$50=$0-$50. 
 You gain $60-=$60-$0 at a zero share price.
The hedged profit is therefore $10=$60-$50.</t>
        </r>
      </text>
    </comment>
    <comment ref="F115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10.
The forward contract settles for -$40=$10-$50. 
 You gain $50-=$60-$10 at a zero share price.
The hedged profit is therefore $10=$50-$40.</t>
        </r>
      </text>
    </comment>
    <comment ref="F116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$20.
The forward contract settles for -$30=$20-$50. 
 You gain $40-=$60-$20 at a zero share price.
The hedged profit is therefore $10=$40-$30.</t>
        </r>
      </text>
    </comment>
    <comment ref="F122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$80.
The forward contract settles for $30=$80-$50. 
 You lose -$20-=$60-$80 at a zero share price.
The hedged profit is therefore $10=$30-$20.</t>
        </r>
      </text>
    </comment>
    <comment ref="F123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$90.
The forward contract settles for $40=$90-$50. 
 You lose -$30-=$60-$90 at a zero share price.
The hedged profit is therefore $10=$40-$30.</t>
        </r>
      </text>
    </comment>
    <comment ref="F139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$80.
The call option settles for $35 and cost $5
 You lose -$20-=$60-$80 at a zero share price.
The hedged profit is therefore $10=$30-$20.</t>
        </r>
      </text>
    </comment>
    <comment ref="F140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$90.
The call option settles for $45 and cost $5
 You lose -$30-=$60-$90 at a zero share price.
The hedged profit is therefore $10=$40-$30.</t>
        </r>
      </text>
    </comment>
    <comment ref="F131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$0.
The call option settles for $0 and cost $5
 You gain $60-=$60-$0 at a zero share price.
The hedged profit is therefore $55=$60-$5.</t>
        </r>
      </text>
    </comment>
    <comment ref="F132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$10.
The call option settles for $0 and cost $5
 You gain $50-=$60-$10 at a zero share price.
The hedged profit is therefore $45=$50-$5.</t>
        </r>
      </text>
    </comment>
    <comment ref="F133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$20.
The call option settles for $0 and cost $5
 You gain $40-=$60-$20 at a zero share price.
The hedged profit is therefore $35=$40-$5.</t>
        </r>
      </text>
    </comment>
    <comment ref="F202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$0.
The written settles for $0, Premium received = $5
 You lose -$60-=$0-$60 at a zero share price.
The hedged profit is therefore -$55=$5-$60.</t>
        </r>
      </text>
    </comment>
    <comment ref="F203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$10.
The written settles for $0, Premium received = $5
 You lose -$50-=$10-$60 at a zero share price.
The hedged profit is therefore -$45=$5-$50.</t>
        </r>
      </text>
    </comment>
    <comment ref="F204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$20.
The written settles for $0, Premium received = $5
 You lose -$40-=$20-$60 at a zero share price.
The hedged profit is therefore -$35=$5-$40.</t>
        </r>
      </text>
    </comment>
    <comment ref="F210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$80.
The written settles for -$20, Premium received = $5
 You gain $20-=$80-$60 at a zero share price.
The hedged profit is therefore -$5=$20-$15.</t>
        </r>
      </text>
    </comment>
    <comment ref="F211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$90.
The written settles for -$30, Premium received = $5
 You gain $30-=$90-$60 at a zero share price.
The hedged profit is therefore -$5=$30-$25.</t>
        </r>
      </text>
    </comment>
    <comment ref="H40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$0.
The forward contract settles for $70=$70-$0. 
 You lose -$60-=$0-$60 at a zero share price.
The hedged profit is therefore $10=$70-$60.</t>
        </r>
      </text>
    </comment>
    <comment ref="H41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$10.
The forward contract settles for $60=$70-$10.  You lose -$50-=$10-$60 at a $10 share price.
The hedged profit is therefore $10=$60-$50.
</t>
        </r>
      </text>
    </comment>
    <comment ref="H42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$20.
The forward contract settles for $50=$70-$20.  You lose -$40-=$20-$60 at a $20 share price.
The hedged profit is therefore $10=$50-$40.
</t>
        </r>
      </text>
    </comment>
    <comment ref="H48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$80.
The forward contract settles for -$10=$70-$80.  You gain $20-=$80-$60 at an $80 share price.
The hedged profit is therefore $10=$20-$10.
</t>
        </r>
      </text>
    </comment>
    <comment ref="H49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$90.
The forward contract settles for -$20=$70-$90.  You gain $30-=$90-$60 at an $80 share price.
The hedged profit is therefore $10=$30-$20.
</t>
        </r>
      </text>
    </comment>
    <comment ref="H76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$0.
The put option settles for $75 and cost $5. 
 You lose -$60-=$0-$60 at a zero share price.
The hedged profit is therefore $10=$70-$60.</t>
        </r>
      </text>
    </comment>
    <comment ref="H77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$10.
The put option settles for $65 and cost $5. 
 You lose -$50-=$10-$60 at a zero share price.
The hedged profit is therefore $10=$60-$50.</t>
        </r>
      </text>
    </comment>
    <comment ref="H78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$20.
The put option settles for $55 and cost $5. 
 You lose -$40-=$20-$60 at a zero share price.
The hedged profit is therefore $10=$50-$60.</t>
        </r>
      </text>
    </comment>
    <comment ref="H83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$70.
The put option settles for $5 and cost $5. 
 You gain $10-=$70-$60 at a zero share price.
The hedged profit is therefore $10=$10-$0.</t>
        </r>
      </text>
    </comment>
    <comment ref="H84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$80.
The put option settles for $0 and cost $5. 
 You gain $20-=$80-$60 at a zero share price.
The hedged profit is therefore $15=$20-$5.</t>
        </r>
      </text>
    </comment>
    <comment ref="H85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$90.
The put option settles for $0 and cost $5. 
 You gain $30-=$90-$60 at a zero share price.
The hedged profit is therefore $25=$30-$5.</t>
        </r>
      </text>
    </comment>
    <comment ref="H114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$0.
The forward contract settles for -$50=$0-$50. 
 You gain $60-=$60-$0 at a zero share price.
The hedged profit is therefore $10=$60-$50.</t>
        </r>
      </text>
    </comment>
    <comment ref="H115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10.
The forward contract settles for -$40=$10-$50. 
 You gain $50-=$60-$10 at a zero share price.
The hedged profit is therefore $10=$50-$40.</t>
        </r>
      </text>
    </comment>
    <comment ref="H116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$20.
The forward contract settles for -$30=$20-$50. 
 You gain $40-=$60-$20 at a zero share price.
The hedged profit is therefore $10=$40-$30.</t>
        </r>
      </text>
    </comment>
    <comment ref="H122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$80.
The forward contract settles for $30=$80-$50. 
 You lose -$20-=$60-$80 at a zero share price.
The hedged profit is therefore $10=$30-$20.</t>
        </r>
      </text>
    </comment>
    <comment ref="H123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$90.
The forward contract settles for $40=$90-$50. 
 You lose -$30-=$60-$90 at a zero share price.
The hedged profit is therefore $10=$40-$30.</t>
        </r>
      </text>
    </comment>
    <comment ref="H131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$0.
The call option settles for $0 and cost $5
 You gain $60-=$60-$0 at a zero share price.
The hedged profit is therefore $55=$60-$5.</t>
        </r>
      </text>
    </comment>
    <comment ref="H132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$10.
The call option settles for $0 and cost $5
 You gain $50-=$60-$10 at a zero share price.
The hedged profit is therefore $45=$50-$5.</t>
        </r>
      </text>
    </comment>
    <comment ref="H133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$20.
The call option settles for $0 and cost $5
 You gain $40-=$60-$20 at a zero share price.
The hedged profit is therefore $35=$40-$5.</t>
        </r>
      </text>
    </comment>
    <comment ref="H139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$80.
The call option settles for $35 and cost $5
 You lose -$20-=$60-$80 at a zero share price.
The hedged profit is therefore $10=$30-$20.</t>
        </r>
      </text>
    </comment>
    <comment ref="H140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$90.
The call option settles for $45 and cost $5
 You lose -$30-=$60-$90 at a zero share price.
The hedged profit is therefore $10=$40-$30.</t>
        </r>
      </text>
    </comment>
    <comment ref="H202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$0.
The written settles for $0, Premium received = $5
 You lose -$60-=$0-$60 at a zero share price.
The hedged profit is therefore -$55=$5-$60.</t>
        </r>
      </text>
    </comment>
    <comment ref="H203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$10.
The written settles for $0, Premium received = $5
 You lose -$50-=$10-$60 at a zero share price.
The hedged profit is therefore -$45=$5-$50.</t>
        </r>
      </text>
    </comment>
    <comment ref="H204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$20.
The written settles for $0, Premium received = $5
 You lose -$40-=$20-$60 at a zero share price.
The hedged profit is therefore -$35=$5-$40.</t>
        </r>
      </text>
    </comment>
    <comment ref="H210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$80.
The written settles for -$20, Premium received = $5
 You gain $20-=$80-$60 at a zero share price.
The hedged profit is therefore -$5=$20-$15.</t>
        </r>
      </text>
    </comment>
    <comment ref="H211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$90.
The written settles for -$30, Premium received = $5
 You gain $30-=$90-$60 at a zero share price.
The hedged profit is therefore -$5=$30-$25.</t>
        </r>
      </text>
    </comment>
    <comment ref="I221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$0.
The written settles for $0, Premium received = $5
 You lose -$60-=$0-$60 at a zero share price.
The hedged profit is therefore -$55=$5-$60.</t>
        </r>
      </text>
    </comment>
    <comment ref="I222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$10.
The written settles for $0, Premium received = $5
 You lose -$50-=$10-$60 at a zero share price.
The hedged profit is therefore -$45=$5-$50.</t>
        </r>
      </text>
    </comment>
    <comment ref="I223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$20.
The written settles for $0, Premium received = $5
 You lose -$40-=$20-$60 at a zero share price.
The hedged profit is therefore -$35=$5-$40.</t>
        </r>
      </text>
    </comment>
    <comment ref="I229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$80.
The written settles for -$20, Premium received = $5
 You gain $20-=$80-$60 at a zero share price.
The hedged profit is therefore -$5=$20-$15.</t>
        </r>
      </text>
    </comment>
    <comment ref="I230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$90.
The written settles for -$30, Premium received = $5
 You gain $30-=$90-$60 at a zero share price.
The hedged profit is therefore -$5=$30-$25.</t>
        </r>
      </text>
    </comment>
    <comment ref="F22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$0.
The forward contract settles for $70=$70-$0. 
 You lose -$60-=$0-$60 at a zero share price.
The hedged profit is therefore $10=$70-$60.</t>
        </r>
      </text>
    </comment>
    <comment ref="F23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$10.
The forward contract settles for $60=$70-$10.  You lose -$50-=$10-$60 at a $10 share price.
The hedged profit is therefore $10=$60-$50.
</t>
        </r>
      </text>
    </comment>
    <comment ref="F24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$20.
The forward contract settles for $50=$70-$20.  You lose -$40-=$20-$60 at a $20 share price.
The hedged profit is therefore $10=$50-$40.
</t>
        </r>
      </text>
    </comment>
    <comment ref="F30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$80.
The forward contract settles for -$10=$70-$80.  You gain $20-=$80-$60 at an $80 share price.
The hedged profit is therefore $10=$20-$10.
</t>
        </r>
      </text>
    </comment>
    <comment ref="F31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$90.
The forward contract settles for -$20=$70-$90.  You gain $30-=$90-$60 at an $80 share price.
The hedged profit is therefore $10=$30-$20.
</t>
        </r>
      </text>
    </comment>
    <comment ref="F58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$0.
The put option settles for $75 and cost $5. 
 You lose -$60-=$0-$60 at a zero share price.
The hedged profit is therefore $10=$70-$60.</t>
        </r>
      </text>
    </comment>
    <comment ref="F59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$10.
The put option settles for $65 and cost $5. 
 You lose -$50-=$10-$60 at a zero share price.
The hedged profit is therefore $10=$60-$50.</t>
        </r>
      </text>
    </comment>
    <comment ref="F60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$20.
The put option settles for $55 and cost $5. 
 You lose -$40-=$20-$60 at a zero share price.
The hedged profit is therefore $10=$50-$60.</t>
        </r>
      </text>
    </comment>
    <comment ref="F65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$70.
The put option settles for $5 and cost $5. 
 You gain $10-=$70-$60 at a zero share price.
The hedged profit is therefore $10=$10-$0.</t>
        </r>
      </text>
    </comment>
    <comment ref="F66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$80.
The put option settles for $0 and cost $5. 
 You gain $20-=$80-$60 at a zero share price.
The hedged profit is therefore $15=$20-$5.</t>
        </r>
      </text>
    </comment>
    <comment ref="F67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share price turns out to be $90.
The put option settles for $0 and cost $5. 
 You gain $30-=$90-$60 at a zero share price.
The hedged profit is therefore $25=$30-$5.</t>
        </r>
      </text>
    </comment>
  </commentList>
</comments>
</file>

<file path=xl/sharedStrings.xml><?xml version="1.0" encoding="utf-8"?>
<sst xmlns="http://schemas.openxmlformats.org/spreadsheetml/2006/main" count="546" uniqueCount="138">
  <si>
    <t>Bob Jensen's Risk Graphs</t>
  </si>
  <si>
    <t>Hedge</t>
  </si>
  <si>
    <t>Hedged</t>
  </si>
  <si>
    <t>Loss/Gain</t>
  </si>
  <si>
    <t>Item</t>
  </si>
  <si>
    <t>Derivative</t>
  </si>
  <si>
    <t>Loss/gain</t>
  </si>
  <si>
    <t>Writen (Covered) call with $60 stike price and $5 Premium</t>
  </si>
  <si>
    <t>Non-hedged</t>
  </si>
  <si>
    <t>Non-Hedged</t>
  </si>
  <si>
    <t>Net</t>
  </si>
  <si>
    <r>
      <t>Share Ownership</t>
    </r>
    <r>
      <rPr>
        <sz val="10"/>
        <rFont val="Arial"/>
        <family val="2"/>
      </rPr>
      <t xml:space="preserve"> with shares costing $60 each</t>
    </r>
  </si>
  <si>
    <r>
      <t>Long Forward</t>
    </r>
    <r>
      <rPr>
        <sz val="10"/>
        <rFont val="Arial"/>
        <family val="0"/>
      </rPr>
      <t xml:space="preserve"> Hedge with Forward Price to buy at $50</t>
    </r>
  </si>
  <si>
    <r>
      <t>Call Option</t>
    </r>
    <r>
      <rPr>
        <sz val="10"/>
        <rFont val="Arial"/>
        <family val="0"/>
      </rPr>
      <t xml:space="preserve"> Hedge with $55 Strike and $5 Premium</t>
    </r>
  </si>
  <si>
    <r>
      <t>Share Ownership</t>
    </r>
    <r>
      <rPr>
        <sz val="10"/>
        <rFont val="Arial"/>
        <family val="0"/>
      </rPr>
      <t xml:space="preserve"> with shares costing $60 each</t>
    </r>
  </si>
  <si>
    <t>Call</t>
  </si>
  <si>
    <t>Purchased</t>
  </si>
  <si>
    <t>Written</t>
  </si>
  <si>
    <t>Collar between $60 and $80 per share</t>
  </si>
  <si>
    <t>Purchased call with a $80 strike price and $2 premium</t>
  </si>
  <si>
    <t>Example 5 from Appendix B beginning in Paragraph 131</t>
  </si>
  <si>
    <t>Variable rate investment at LIBOR+2.25%</t>
  </si>
  <si>
    <t>LIBOR</t>
  </si>
  <si>
    <t xml:space="preserve"> </t>
  </si>
  <si>
    <t>Swap</t>
  </si>
  <si>
    <t>Bond</t>
  </si>
  <si>
    <t>Investment</t>
  </si>
  <si>
    <t>CPE Page 17 Futures Contract Example</t>
  </si>
  <si>
    <t>Oil purchase of 100,000 bbls at spot</t>
  </si>
  <si>
    <r>
      <t>Short Futures</t>
    </r>
    <r>
      <rPr>
        <sz val="10"/>
        <rFont val="Arial"/>
        <family val="0"/>
      </rPr>
      <t xml:space="preserve"> Hedge with Forward Price to sell at $17</t>
    </r>
  </si>
  <si>
    <t>Speculation</t>
  </si>
  <si>
    <t>with Forward Price to sell at $70</t>
  </si>
  <si>
    <t>= Forward Price - Spot Price on Settlement Date</t>
  </si>
  <si>
    <t>= Purchase Price - Spot Price on Date of Sale</t>
  </si>
  <si>
    <t xml:space="preserve">Short Forward Speculation </t>
  </si>
  <si>
    <t>with $75 Strike and $5 Premium</t>
  </si>
  <si>
    <t>Put Option Speculation</t>
  </si>
  <si>
    <t>Put Option Hedge</t>
  </si>
  <si>
    <t>with $75 Strike Price and $5 Premium</t>
  </si>
  <si>
    <t>= Stike Price - Spot Price on Settlement Date</t>
  </si>
  <si>
    <t>= Strike Price - Spot Price on Settlement Date</t>
  </si>
  <si>
    <t xml:space="preserve">Short Forward Hedge </t>
  </si>
  <si>
    <t>= locked in gain due to the price hedge with a forward or futures contact</t>
  </si>
  <si>
    <r>
      <t>Firm commitment</t>
    </r>
    <r>
      <rPr>
        <sz val="10"/>
        <rFont val="Arial"/>
        <family val="0"/>
      </rPr>
      <t xml:space="preserve"> to sell at $60 per share</t>
    </r>
  </si>
  <si>
    <t>= Sale Price - Spot Price on date of settlement</t>
  </si>
  <si>
    <t xml:space="preserve">Forecasted Transaction to Buy </t>
  </si>
  <si>
    <t>at an unknown spot price</t>
  </si>
  <si>
    <t>Forecasted</t>
  </si>
  <si>
    <t>Transaction</t>
  </si>
  <si>
    <t>Cost</t>
  </si>
  <si>
    <t>Price</t>
  </si>
  <si>
    <t>= Locked in price due to hedge of forecasted transaction</t>
  </si>
  <si>
    <t>= Purchase Price at spot</t>
  </si>
  <si>
    <t>Long Forward Hedge</t>
  </si>
  <si>
    <t>with forward price to buy at $70</t>
  </si>
  <si>
    <t>This is called a short sale when you do not own the shares at the time of making a firm commitment.</t>
  </si>
  <si>
    <r>
      <t>Call Option</t>
    </r>
    <r>
      <rPr>
        <sz val="10"/>
        <rFont val="Arial"/>
        <family val="0"/>
      </rPr>
      <t xml:space="preserve"> with $55 Strike and $5 Premium</t>
    </r>
  </si>
  <si>
    <t>Spot</t>
  </si>
  <si>
    <t>Strike</t>
  </si>
  <si>
    <t>Put</t>
  </si>
  <si>
    <r>
      <t>Put Option</t>
    </r>
    <r>
      <rPr>
        <sz val="10"/>
        <rFont val="Arial"/>
        <family val="0"/>
      </rPr>
      <t xml:space="preserve"> with $75 Strike and $5 Premium</t>
    </r>
  </si>
  <si>
    <r>
      <t>Call Option</t>
    </r>
    <r>
      <rPr>
        <sz val="10"/>
        <rFont val="Arial"/>
        <family val="0"/>
      </rPr>
      <t xml:space="preserve"> with $60 Strike and $5 Premium</t>
    </r>
  </si>
  <si>
    <t>Long</t>
  </si>
  <si>
    <t>Short</t>
  </si>
  <si>
    <t>Forward</t>
  </si>
  <si>
    <t>Fwd.</t>
  </si>
  <si>
    <t>X</t>
  </si>
  <si>
    <t>Axis</t>
  </si>
  <si>
    <t>Derivative Types</t>
  </si>
  <si>
    <t>with Forward Price to buy at $70</t>
  </si>
  <si>
    <t>Sell</t>
  </si>
  <si>
    <t>Buy</t>
  </si>
  <si>
    <t>Strong's Questions pp. 34-35 Using Microsoft Option Prices on Page 26</t>
  </si>
  <si>
    <t>27. What is the premium of a JAN 25 call?</t>
  </si>
  <si>
    <t xml:space="preserve">      What is the spot price of Microsoft stock on September 15?</t>
  </si>
  <si>
    <r>
      <t>Call Option</t>
    </r>
    <r>
      <rPr>
        <sz val="10"/>
        <rFont val="Arial"/>
        <family val="0"/>
      </rPr>
      <t xml:space="preserve"> with $25 Strike and $4.20 Premium</t>
    </r>
  </si>
  <si>
    <t xml:space="preserve">      What is the premium of a JAN 25 put?</t>
  </si>
  <si>
    <t xml:space="preserve">      Construct the net profit line of a single put across the settlement price range of $0 to $130</t>
  </si>
  <si>
    <r>
      <t>Put Option</t>
    </r>
    <r>
      <rPr>
        <sz val="10"/>
        <rFont val="Arial"/>
        <family val="0"/>
      </rPr>
      <t xml:space="preserve"> with $25 Strike and $0.70 Premium</t>
    </r>
  </si>
  <si>
    <r>
      <t xml:space="preserve">27. What is the premium of a JAN 25 </t>
    </r>
    <r>
      <rPr>
        <u val="single"/>
        <sz val="20"/>
        <rFont val="Arial"/>
        <family val="2"/>
      </rPr>
      <t>purchased</t>
    </r>
    <r>
      <rPr>
        <sz val="20"/>
        <rFont val="Arial"/>
        <family val="0"/>
      </rPr>
      <t xml:space="preserve"> call?</t>
    </r>
  </si>
  <si>
    <r>
      <t xml:space="preserve">      What is the premium of a JAN 25 </t>
    </r>
    <r>
      <rPr>
        <u val="single"/>
        <sz val="20"/>
        <rFont val="Arial"/>
        <family val="2"/>
      </rPr>
      <t>purchased</t>
    </r>
    <r>
      <rPr>
        <sz val="20"/>
        <rFont val="Arial"/>
        <family val="0"/>
      </rPr>
      <t xml:space="preserve"> put?</t>
    </r>
  </si>
  <si>
    <r>
      <t xml:space="preserve">      What is the premium of a APR 30 </t>
    </r>
    <r>
      <rPr>
        <u val="single"/>
        <sz val="20"/>
        <rFont val="Arial"/>
        <family val="2"/>
      </rPr>
      <t>written</t>
    </r>
    <r>
      <rPr>
        <sz val="20"/>
        <rFont val="Arial"/>
        <family val="0"/>
      </rPr>
      <t xml:space="preserve"> put?</t>
    </r>
  </si>
  <si>
    <r>
      <t xml:space="preserve">28. What is the premium of a APR 30 </t>
    </r>
    <r>
      <rPr>
        <u val="single"/>
        <sz val="20"/>
        <rFont val="Arial"/>
        <family val="2"/>
      </rPr>
      <t>written</t>
    </r>
    <r>
      <rPr>
        <sz val="20"/>
        <rFont val="Arial"/>
        <family val="0"/>
      </rPr>
      <t xml:space="preserve"> call?</t>
    </r>
  </si>
  <si>
    <r>
      <t>Call Option</t>
    </r>
    <r>
      <rPr>
        <sz val="10"/>
        <rFont val="Arial"/>
        <family val="0"/>
      </rPr>
      <t xml:space="preserve"> with $30 Strike and $1.85 Premium</t>
    </r>
  </si>
  <si>
    <r>
      <t>Put Option</t>
    </r>
    <r>
      <rPr>
        <sz val="10"/>
        <rFont val="Arial"/>
        <family val="0"/>
      </rPr>
      <t xml:space="preserve"> with $30 Strike and $3.30 Premium</t>
    </r>
  </si>
  <si>
    <t xml:space="preserve">      Construct the net profit line of a single put across the settlement price range of $0.30 to $52.30</t>
  </si>
  <si>
    <t xml:space="preserve">      Construct the net profit line of a single call across the settlement price range of $0 to $129.20</t>
  </si>
  <si>
    <t xml:space="preserve">      Construct the net profit line of a single put across the settlement price range of $0 to $54.70</t>
  </si>
  <si>
    <t xml:space="preserve">      Construct the net profit line of a single call across the settlement price range of $0 to $131.85</t>
  </si>
  <si>
    <r>
      <t xml:space="preserve">21. What is the premium of a APR 25 </t>
    </r>
    <r>
      <rPr>
        <u val="single"/>
        <sz val="20"/>
        <rFont val="Arial"/>
        <family val="2"/>
      </rPr>
      <t>purchased</t>
    </r>
    <r>
      <rPr>
        <sz val="20"/>
        <rFont val="Arial"/>
        <family val="0"/>
      </rPr>
      <t xml:space="preserve"> call?</t>
    </r>
  </si>
  <si>
    <t>21. What is the premium of a APR 25 call?</t>
  </si>
  <si>
    <r>
      <t>Call Option</t>
    </r>
    <r>
      <rPr>
        <sz val="10"/>
        <rFont val="Arial"/>
        <family val="0"/>
      </rPr>
      <t xml:space="preserve"> with $25 Strike and $4.50 Premium</t>
    </r>
  </si>
  <si>
    <t>Time</t>
  </si>
  <si>
    <t>Value</t>
  </si>
  <si>
    <t>Intrinsic</t>
  </si>
  <si>
    <t>Total</t>
  </si>
  <si>
    <t>Purchased Call</t>
  </si>
  <si>
    <t xml:space="preserve">      What is the time value on September 15</t>
  </si>
  <si>
    <t xml:space="preserve">      What is the spot price of Microsoft stock on September 15, 2003?</t>
  </si>
  <si>
    <t>Actual Situation on September 15, 2003</t>
  </si>
  <si>
    <t>Possible</t>
  </si>
  <si>
    <t>Time value must always become zero when the option expires.</t>
  </si>
  <si>
    <t>Intrinsic value is zero if the option expires out of the money and above zero if the option is settled in the money.</t>
  </si>
  <si>
    <t xml:space="preserve">      What is the intrisic value on September 15</t>
  </si>
  <si>
    <t>Expiration</t>
  </si>
  <si>
    <t>Volume</t>
  </si>
  <si>
    <t>Open</t>
  </si>
  <si>
    <t>Interest</t>
  </si>
  <si>
    <t>Call (100 share blocks)</t>
  </si>
  <si>
    <t>OCT</t>
  </si>
  <si>
    <t>APR</t>
  </si>
  <si>
    <t>SEP</t>
  </si>
  <si>
    <t>JAN</t>
  </si>
  <si>
    <t>* Bid price if no volume</t>
  </si>
  <si>
    <t>Last*</t>
  </si>
  <si>
    <r>
      <t>Put</t>
    </r>
    <r>
      <rPr>
        <sz val="12"/>
        <color indexed="17"/>
        <rFont val="Arial"/>
        <family val="0"/>
      </rPr>
      <t xml:space="preserve"> (100 share blocks)</t>
    </r>
  </si>
  <si>
    <t>MICROSOFT STOCK PRICE = $28.51</t>
  </si>
  <si>
    <t>ITRADDAY PRICES FROM SEPTEMBER 15, 2003</t>
  </si>
  <si>
    <t>Table 2-1  Microsoft Options</t>
  </si>
  <si>
    <t>Derivatives:  An Introduction by Robert A Strong, Edition 2 (Thomson South-Western, 2005, ISBN 0-324-27302-9)</t>
  </si>
  <si>
    <t>Page 26</t>
  </si>
  <si>
    <t>Define</t>
  </si>
  <si>
    <t>Underlying</t>
  </si>
  <si>
    <t xml:space="preserve">  Notional</t>
  </si>
  <si>
    <t>Net Settlement</t>
  </si>
  <si>
    <t>Forecasted Transaction</t>
  </si>
  <si>
    <t xml:space="preserve">  Speculation</t>
  </si>
  <si>
    <t>Cash Flow Hedge</t>
  </si>
  <si>
    <t>Fair Value Hedge</t>
  </si>
  <si>
    <t>FX Hedge</t>
  </si>
  <si>
    <t xml:space="preserve">  Puchased Options, Written Options, Long Forwards, Short Forwards, Swaps, Futures Contracts</t>
  </si>
  <si>
    <t xml:space="preserve">  Freestanding, Embedded, Structured (tailormade rather than convential financing)</t>
  </si>
  <si>
    <t xml:space="preserve">Derivative Insturment </t>
  </si>
  <si>
    <t xml:space="preserve">  Financial Instrument</t>
  </si>
  <si>
    <t>Firm Commitment</t>
  </si>
  <si>
    <t xml:space="preserve">  Economic Hedges vs. Hedge Accounting</t>
  </si>
  <si>
    <t xml:space="preserve">  Spot Price, Forward Price, Strike Price, Previum, Intrisic Value, Time Value</t>
  </si>
  <si>
    <t xml:space="preserve">Little or No Initial Investment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</si>
</sst>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h:mm:ss\ AM/PM"/>
    <numFmt numFmtId="166" formatCode="&quot;$&quot;#,##0.00"/>
    <numFmt numFmtId="167" formatCode="&quot;$&quot;#,##0.0"/>
    <numFmt numFmtId="168" formatCode="&quot;$&quot;#,##0.000"/>
    <numFmt numFmtId="169" formatCode="[$-409]dddd\,\ mmmm\ dd\,\ yyyy"/>
    <numFmt numFmtId="170" formatCode="m/d/yy;@"/>
    <numFmt numFmtId="171" formatCode="mmm\-yyyy"/>
    <numFmt numFmtId="172" formatCode="[$-409]mmm\-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10"/>
      <name val="Arial"/>
      <family val="0"/>
    </font>
    <font>
      <b/>
      <sz val="10"/>
      <color indexed="12"/>
      <name val="Arial"/>
      <family val="0"/>
    </font>
    <font>
      <sz val="10.25"/>
      <name val="Arial"/>
      <family val="0"/>
    </font>
    <font>
      <b/>
      <sz val="10"/>
      <color indexed="17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.75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0"/>
    </font>
    <font>
      <sz val="20"/>
      <name val="Arial"/>
      <family val="0"/>
    </font>
    <font>
      <b/>
      <sz val="20"/>
      <color indexed="10"/>
      <name val="Arial"/>
      <family val="2"/>
    </font>
    <font>
      <sz val="16"/>
      <name val="Arial"/>
      <family val="0"/>
    </font>
    <font>
      <u val="single"/>
      <sz val="20"/>
      <name val="Arial"/>
      <family val="2"/>
    </font>
    <font>
      <b/>
      <sz val="16"/>
      <color indexed="10"/>
      <name val="Arial"/>
      <family val="2"/>
    </font>
    <font>
      <b/>
      <sz val="20"/>
      <color indexed="12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b/>
      <sz val="12"/>
      <color indexed="10"/>
      <name val="Arial"/>
      <family val="2"/>
    </font>
    <font>
      <sz val="10"/>
      <color indexed="17"/>
      <name val="Arial"/>
      <family val="0"/>
    </font>
    <font>
      <b/>
      <sz val="12"/>
      <color indexed="17"/>
      <name val="Arial"/>
      <family val="0"/>
    </font>
    <font>
      <sz val="12"/>
      <color indexed="17"/>
      <name val="Arial"/>
      <family val="0"/>
    </font>
    <font>
      <i/>
      <sz val="10"/>
      <name val="Arial"/>
      <family val="0"/>
    </font>
    <font>
      <b/>
      <sz val="14"/>
      <name val="Arial"/>
      <family val="2"/>
    </font>
    <font>
      <sz val="16"/>
      <color indexed="12"/>
      <name val="Arial"/>
      <family val="0"/>
    </font>
    <font>
      <sz val="16"/>
      <color indexed="53"/>
      <name val="Arial"/>
      <family val="0"/>
    </font>
    <font>
      <sz val="16"/>
      <color indexed="17"/>
      <name val="Arial"/>
      <family val="0"/>
    </font>
    <font>
      <sz val="16"/>
      <color indexed="10"/>
      <name val="Arial"/>
      <family val="0"/>
    </font>
    <font>
      <sz val="16"/>
      <color indexed="61"/>
      <name val="Arial"/>
      <family val="0"/>
    </font>
    <font>
      <sz val="16"/>
      <color indexed="14"/>
      <name val="Arial"/>
      <family val="0"/>
    </font>
    <font>
      <sz val="16"/>
      <color indexed="20"/>
      <name val="Arial"/>
      <family val="0"/>
    </font>
    <font>
      <sz val="12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164" fontId="4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64" fontId="12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 quotePrefix="1">
      <alignment/>
    </xf>
    <xf numFmtId="164" fontId="11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/>
    </xf>
    <xf numFmtId="166" fontId="14" fillId="0" borderId="1" xfId="0" applyNumberFormat="1" applyFont="1" applyBorder="1" applyAlignment="1">
      <alignment/>
    </xf>
    <xf numFmtId="166" fontId="11" fillId="0" borderId="0" xfId="0" applyNumberFormat="1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0" fontId="15" fillId="0" borderId="0" xfId="0" applyFont="1" applyAlignment="1">
      <alignment/>
    </xf>
    <xf numFmtId="166" fontId="4" fillId="0" borderId="0" xfId="0" applyNumberFormat="1" applyFont="1" applyFill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166" fontId="11" fillId="0" borderId="1" xfId="0" applyNumberFormat="1" applyFont="1" applyFill="1" applyBorder="1" applyAlignment="1">
      <alignment horizontal="center"/>
    </xf>
    <xf numFmtId="166" fontId="17" fillId="0" borderId="1" xfId="0" applyNumberFormat="1" applyFont="1" applyBorder="1" applyAlignment="1">
      <alignment/>
    </xf>
    <xf numFmtId="170" fontId="4" fillId="0" borderId="0" xfId="0" applyNumberFormat="1" applyFont="1" applyAlignment="1">
      <alignment horizontal="center"/>
    </xf>
    <xf numFmtId="166" fontId="5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166" fontId="18" fillId="0" borderId="1" xfId="0" applyNumberFormat="1" applyFont="1" applyBorder="1" applyAlignment="1">
      <alignment/>
    </xf>
    <xf numFmtId="170" fontId="11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22" fillId="4" borderId="12" xfId="0" applyFont="1" applyFill="1" applyBorder="1" applyAlignment="1">
      <alignment/>
    </xf>
    <xf numFmtId="0" fontId="23" fillId="4" borderId="13" xfId="0" applyFont="1" applyFill="1" applyBorder="1" applyAlignment="1">
      <alignment horizontal="center"/>
    </xf>
    <xf numFmtId="0" fontId="22" fillId="4" borderId="14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21" fillId="3" borderId="13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1" fillId="0" borderId="0" xfId="0" applyFont="1" applyAlignment="1">
      <alignment horizontal="left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5" fillId="0" borderId="0" xfId="0" applyFont="1" applyAlignment="1">
      <alignment/>
    </xf>
    <xf numFmtId="2" fontId="26" fillId="3" borderId="17" xfId="0" applyNumberFormat="1" applyFont="1" applyFill="1" applyBorder="1" applyAlignment="1">
      <alignment horizontal="center"/>
    </xf>
    <xf numFmtId="2" fontId="26" fillId="3" borderId="18" xfId="0" applyNumberFormat="1" applyFont="1" applyFill="1" applyBorder="1" applyAlignment="1">
      <alignment horizontal="center"/>
    </xf>
    <xf numFmtId="2" fontId="26" fillId="3" borderId="11" xfId="0" applyNumberFormat="1" applyFont="1" applyFill="1" applyBorder="1" applyAlignment="1">
      <alignment horizontal="center"/>
    </xf>
    <xf numFmtId="2" fontId="26" fillId="4" borderId="17" xfId="0" applyNumberFormat="1" applyFont="1" applyFill="1" applyBorder="1" applyAlignment="1">
      <alignment horizontal="center"/>
    </xf>
    <xf numFmtId="2" fontId="26" fillId="4" borderId="18" xfId="0" applyNumberFormat="1" applyFont="1" applyFill="1" applyBorder="1" applyAlignment="1">
      <alignment horizontal="center"/>
    </xf>
    <xf numFmtId="2" fontId="26" fillId="4" borderId="11" xfId="0" applyNumberFormat="1" applyFont="1" applyFill="1" applyBorder="1" applyAlignment="1">
      <alignment horizontal="center"/>
    </xf>
    <xf numFmtId="2" fontId="20" fillId="0" borderId="4" xfId="0" applyNumberFormat="1" applyFont="1" applyFill="1" applyBorder="1" applyAlignment="1">
      <alignment horizontal="center"/>
    </xf>
    <xf numFmtId="172" fontId="20" fillId="0" borderId="2" xfId="0" applyNumberFormat="1" applyFont="1" applyFill="1" applyBorder="1" applyAlignment="1">
      <alignment horizontal="center"/>
    </xf>
    <xf numFmtId="2" fontId="20" fillId="0" borderId="15" xfId="0" applyNumberFormat="1" applyFont="1" applyFill="1" applyBorder="1" applyAlignment="1">
      <alignment horizontal="center"/>
    </xf>
    <xf numFmtId="0" fontId="20" fillId="0" borderId="16" xfId="0" applyNumberFormat="1" applyFont="1" applyFill="1" applyBorder="1" applyAlignment="1">
      <alignment horizontal="center"/>
    </xf>
    <xf numFmtId="172" fontId="20" fillId="0" borderId="16" xfId="0" applyNumberFormat="1" applyFont="1" applyFill="1" applyBorder="1" applyAlignment="1">
      <alignment horizontal="center"/>
    </xf>
    <xf numFmtId="0" fontId="20" fillId="0" borderId="2" xfId="0" applyNumberFormat="1" applyFont="1" applyFill="1" applyBorder="1" applyAlignment="1">
      <alignment horizontal="center"/>
    </xf>
    <xf numFmtId="2" fontId="20" fillId="0" borderId="5" xfId="0" applyNumberFormat="1" applyFont="1" applyFill="1" applyBorder="1" applyAlignment="1">
      <alignment horizontal="center"/>
    </xf>
    <xf numFmtId="172" fontId="20" fillId="0" borderId="3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3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Forms!$F$14:$F$27</c:f>
              <c:numCache>
                <c:ptCount val="14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-5</c:v>
                </c:pt>
                <c:pt idx="6">
                  <c:v>0</c:v>
                </c:pt>
                <c:pt idx="7">
                  <c:v>10</c:v>
                </c:pt>
                <c:pt idx="8">
                  <c:v>20</c:v>
                </c:pt>
                <c:pt idx="9">
                  <c:v>30</c:v>
                </c:pt>
                <c:pt idx="10">
                  <c:v>40</c:v>
                </c:pt>
                <c:pt idx="11">
                  <c:v>50</c:v>
                </c:pt>
                <c:pt idx="12">
                  <c:v>60</c:v>
                </c:pt>
                <c:pt idx="13">
                  <c:v>70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Forms!$R$14:$R$27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5264557"/>
        <c:axId val="3163286"/>
      </c:lineChart>
      <c:catAx>
        <c:axId val="15264557"/>
        <c:scaling>
          <c:orientation val="minMax"/>
        </c:scaling>
        <c:axPos val="b"/>
        <c:delete val="1"/>
        <c:majorTickMark val="out"/>
        <c:minorTickMark val="none"/>
        <c:tickLblPos val="nextTo"/>
        <c:crossAx val="3163286"/>
        <c:crosses val="autoZero"/>
        <c:auto val="1"/>
        <c:lblOffset val="100"/>
        <c:noMultiLvlLbl val="0"/>
      </c:catAx>
      <c:valAx>
        <c:axId val="31632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264557"/>
        <c:crossesAt val="1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Strong!$O$36:$O$49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16516759"/>
        <c:axId val="14433104"/>
      </c:lineChart>
      <c:catAx>
        <c:axId val="16516759"/>
        <c:scaling>
          <c:orientation val="minMax"/>
        </c:scaling>
        <c:axPos val="b"/>
        <c:delete val="1"/>
        <c:majorTickMark val="out"/>
        <c:minorTickMark val="none"/>
        <c:tickLblPos val="nextTo"/>
        <c:crossAx val="14433104"/>
        <c:crosses val="autoZero"/>
        <c:auto val="1"/>
        <c:lblOffset val="100"/>
        <c:noMultiLvlLbl val="0"/>
      </c:catAx>
      <c:valAx>
        <c:axId val="14433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5167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Strong!$G$75:$G$88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62789073"/>
        <c:axId val="28230746"/>
      </c:lineChart>
      <c:catAx>
        <c:axId val="62789073"/>
        <c:scaling>
          <c:orientation val="minMax"/>
        </c:scaling>
        <c:axPos val="b"/>
        <c:delete val="1"/>
        <c:majorTickMark val="out"/>
        <c:minorTickMark val="none"/>
        <c:tickLblPos val="nextTo"/>
        <c:crossAx val="28230746"/>
        <c:crosses val="autoZero"/>
        <c:auto val="1"/>
        <c:lblOffset val="100"/>
        <c:noMultiLvlLbl val="0"/>
      </c:catAx>
      <c:valAx>
        <c:axId val="282307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789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Strong!$O$75:$O$88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52750123"/>
        <c:axId val="4989060"/>
      </c:lineChart>
      <c:catAx>
        <c:axId val="52750123"/>
        <c:scaling>
          <c:orientation val="minMax"/>
        </c:scaling>
        <c:axPos val="b"/>
        <c:delete val="1"/>
        <c:majorTickMark val="out"/>
        <c:minorTickMark val="none"/>
        <c:tickLblPos val="nextTo"/>
        <c:crossAx val="4989060"/>
        <c:crosses val="autoZero"/>
        <c:auto val="1"/>
        <c:lblOffset val="100"/>
        <c:noMultiLvlLbl val="0"/>
      </c:catAx>
      <c:valAx>
        <c:axId val="4989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750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Forms!$R$14:$R$27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Forms!$F$53:$F$66</c:f>
              <c:numCache>
                <c:ptCount val="14"/>
                <c:pt idx="0">
                  <c:v>-70</c:v>
                </c:pt>
                <c:pt idx="1">
                  <c:v>-60</c:v>
                </c:pt>
                <c:pt idx="2">
                  <c:v>-50</c:v>
                </c:pt>
                <c:pt idx="3">
                  <c:v>-40</c:v>
                </c:pt>
                <c:pt idx="4">
                  <c:v>-30</c:v>
                </c:pt>
                <c:pt idx="5">
                  <c:v>-20</c:v>
                </c:pt>
                <c:pt idx="6">
                  <c:v>-10</c:v>
                </c:pt>
                <c:pt idx="7">
                  <c:v>0</c:v>
                </c:pt>
                <c:pt idx="8">
                  <c:v>10</c:v>
                </c:pt>
                <c:pt idx="9">
                  <c:v>20</c:v>
                </c:pt>
                <c:pt idx="10">
                  <c:v>30</c:v>
                </c:pt>
                <c:pt idx="11">
                  <c:v>40</c:v>
                </c:pt>
                <c:pt idx="12">
                  <c:v>50</c:v>
                </c:pt>
                <c:pt idx="13">
                  <c:v>60</c:v>
                </c:pt>
              </c:numCache>
            </c:numRef>
          </c:val>
          <c:smooth val="0"/>
        </c:ser>
        <c:axId val="44901541"/>
        <c:axId val="1460686"/>
      </c:lineChart>
      <c:catAx>
        <c:axId val="44901541"/>
        <c:scaling>
          <c:orientation val="minMax"/>
        </c:scaling>
        <c:axPos val="b"/>
        <c:delete val="1"/>
        <c:majorTickMark val="out"/>
        <c:minorTickMark val="none"/>
        <c:tickLblPos val="nextTo"/>
        <c:crossAx val="1460686"/>
        <c:crosses val="autoZero"/>
        <c:auto val="1"/>
        <c:lblOffset val="100"/>
        <c:noMultiLvlLbl val="0"/>
      </c:catAx>
      <c:valAx>
        <c:axId val="14606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9015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Forms!$R$14:$R$27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Forms!$N$53:$N$66</c:f>
              <c:numCache>
                <c:ptCount val="14"/>
                <c:pt idx="0">
                  <c:v>70</c:v>
                </c:pt>
                <c:pt idx="1">
                  <c:v>60</c:v>
                </c:pt>
                <c:pt idx="2">
                  <c:v>50</c:v>
                </c:pt>
                <c:pt idx="3">
                  <c:v>40</c:v>
                </c:pt>
                <c:pt idx="4">
                  <c:v>30</c:v>
                </c:pt>
                <c:pt idx="5">
                  <c:v>20</c:v>
                </c:pt>
                <c:pt idx="6">
                  <c:v>10</c:v>
                </c:pt>
                <c:pt idx="7">
                  <c:v>0</c:v>
                </c:pt>
                <c:pt idx="8">
                  <c:v>-10</c:v>
                </c:pt>
                <c:pt idx="9">
                  <c:v>-20</c:v>
                </c:pt>
                <c:pt idx="10">
                  <c:v>-30</c:v>
                </c:pt>
                <c:pt idx="11">
                  <c:v>-40</c:v>
                </c:pt>
                <c:pt idx="12">
                  <c:v>-50</c:v>
                </c:pt>
                <c:pt idx="13">
                  <c:v>-60</c:v>
                </c:pt>
              </c:numCache>
            </c:numRef>
          </c:val>
          <c:smooth val="0"/>
        </c:ser>
        <c:axId val="13146175"/>
        <c:axId val="51206712"/>
      </c:lineChart>
      <c:catAx>
        <c:axId val="13146175"/>
        <c:scaling>
          <c:orientation val="minMax"/>
        </c:scaling>
        <c:axPos val="b"/>
        <c:delete val="1"/>
        <c:majorTickMark val="out"/>
        <c:minorTickMark val="none"/>
        <c:tickLblPos val="nextTo"/>
        <c:crossAx val="51206712"/>
        <c:crosses val="autoZero"/>
        <c:auto val="1"/>
        <c:lblOffset val="100"/>
        <c:noMultiLvlLbl val="0"/>
      </c:catAx>
      <c:valAx>
        <c:axId val="51206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1461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Intrinsic!$G$36:$G$47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Intrinsic!$H$36:$H$47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381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8"/>
            <c:spPr>
              <a:ln w="381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9"/>
            <c:spPr>
              <a:ln w="381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0"/>
            <c:spPr>
              <a:ln w="381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1"/>
            <c:spPr>
              <a:ln w="38100">
                <a:solidFill>
                  <a:srgbClr val="008000"/>
                </a:solidFill>
              </a:ln>
            </c:spPr>
            <c:marker>
              <c:symbol val="none"/>
            </c:marker>
          </c:dPt>
          <c:val>
            <c:numRef>
              <c:f>Intrinsic!$I$36:$I$47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8207225"/>
        <c:axId val="54102978"/>
      </c:lineChart>
      <c:catAx>
        <c:axId val="58207225"/>
        <c:scaling>
          <c:orientation val="minMax"/>
        </c:scaling>
        <c:axPos val="b"/>
        <c:delete val="1"/>
        <c:majorTickMark val="out"/>
        <c:minorTickMark val="none"/>
        <c:tickLblPos val="nextTo"/>
        <c:crossAx val="54102978"/>
        <c:crosses val="autoZero"/>
        <c:auto val="1"/>
        <c:lblOffset val="100"/>
        <c:noMultiLvlLbl val="0"/>
      </c:catAx>
      <c:valAx>
        <c:axId val="541029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207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Hedges!$G$4:$G$16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Hedges!$H$4:$H$16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7164755"/>
        <c:axId val="20265068"/>
      </c:lineChart>
      <c:catAx>
        <c:axId val="17164755"/>
        <c:scaling>
          <c:orientation val="minMax"/>
        </c:scaling>
        <c:axPos val="b"/>
        <c:delete val="1"/>
        <c:majorTickMark val="out"/>
        <c:minorTickMark val="none"/>
        <c:tickLblPos val="nextTo"/>
        <c:crossAx val="20265068"/>
        <c:crosses val="autoZero"/>
        <c:auto val="1"/>
        <c:lblOffset val="100"/>
        <c:noMultiLvlLbl val="0"/>
      </c:catAx>
      <c:valAx>
        <c:axId val="20265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1647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Hedges!$F$40:$F$52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Hedges!$G$40:$G$52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Hedges!$H$40:$H$52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8167885"/>
        <c:axId val="30857782"/>
      </c:lineChart>
      <c:catAx>
        <c:axId val="48167885"/>
        <c:scaling>
          <c:orientation val="minMax"/>
        </c:scaling>
        <c:axPos val="b"/>
        <c:delete val="1"/>
        <c:majorTickMark val="out"/>
        <c:minorTickMark val="none"/>
        <c:tickLblPos val="nextTo"/>
        <c:crossAx val="30857782"/>
        <c:crosses val="autoZero"/>
        <c:auto val="1"/>
        <c:lblOffset val="100"/>
        <c:noMultiLvlLbl val="0"/>
      </c:catAx>
      <c:valAx>
        <c:axId val="30857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1678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Hedges!$F$76:$F$89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Hedges!$G$76:$G$89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Hedges!$H$76:$H$89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9284583"/>
        <c:axId val="16452384"/>
      </c:lineChart>
      <c:catAx>
        <c:axId val="9284583"/>
        <c:scaling>
          <c:orientation val="minMax"/>
        </c:scaling>
        <c:axPos val="b"/>
        <c:delete val="1"/>
        <c:majorTickMark val="out"/>
        <c:minorTickMark val="none"/>
        <c:tickLblPos val="nextTo"/>
        <c:crossAx val="16452384"/>
        <c:crosses val="autoZero"/>
        <c:auto val="1"/>
        <c:lblOffset val="100"/>
        <c:noMultiLvlLbl val="0"/>
      </c:catAx>
      <c:valAx>
        <c:axId val="16452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284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Hedges!$H$97:$H$109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3853729"/>
        <c:axId val="57574698"/>
      </c:lineChart>
      <c:catAx>
        <c:axId val="13853729"/>
        <c:scaling>
          <c:orientation val="minMax"/>
        </c:scaling>
        <c:axPos val="b"/>
        <c:delete val="1"/>
        <c:majorTickMark val="out"/>
        <c:minorTickMark val="none"/>
        <c:tickLblPos val="nextTo"/>
        <c:crossAx val="57574698"/>
        <c:crosses val="autoZero"/>
        <c:auto val="1"/>
        <c:lblOffset val="100"/>
        <c:noMultiLvlLbl val="0"/>
      </c:catAx>
      <c:valAx>
        <c:axId val="575746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853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Forms!$N$14:$N$27</c:f>
              <c:numCache>
                <c:ptCount val="14"/>
                <c:pt idx="0">
                  <c:v>70</c:v>
                </c:pt>
                <c:pt idx="1">
                  <c:v>60</c:v>
                </c:pt>
                <c:pt idx="2">
                  <c:v>50</c:v>
                </c:pt>
                <c:pt idx="3">
                  <c:v>40</c:v>
                </c:pt>
                <c:pt idx="4">
                  <c:v>30</c:v>
                </c:pt>
                <c:pt idx="5">
                  <c:v>20</c:v>
                </c:pt>
                <c:pt idx="6">
                  <c:v>10</c:v>
                </c:pt>
                <c:pt idx="7">
                  <c:v>0</c:v>
                </c:pt>
                <c:pt idx="8">
                  <c:v>-5</c:v>
                </c:pt>
                <c:pt idx="9">
                  <c:v>-5</c:v>
                </c:pt>
                <c:pt idx="10">
                  <c:v>-5</c:v>
                </c:pt>
                <c:pt idx="11">
                  <c:v>-5</c:v>
                </c:pt>
                <c:pt idx="12">
                  <c:v>-5</c:v>
                </c:pt>
                <c:pt idx="13">
                  <c:v>-5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Forms!$R$14:$R$27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8469575"/>
        <c:axId val="54899584"/>
      </c:lineChart>
      <c:catAx>
        <c:axId val="28469575"/>
        <c:scaling>
          <c:orientation val="minMax"/>
        </c:scaling>
        <c:axPos val="b"/>
        <c:delete val="1"/>
        <c:majorTickMark val="out"/>
        <c:minorTickMark val="none"/>
        <c:tickLblPos val="nextTo"/>
        <c:crossAx val="54899584"/>
        <c:crosses val="autoZero"/>
        <c:auto val="1"/>
        <c:lblOffset val="100"/>
        <c:noMultiLvlLbl val="0"/>
      </c:catAx>
      <c:valAx>
        <c:axId val="54899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4695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Hedges!$F$40:$F$52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Hedges!$G$40:$G$52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Hedges!$H$40:$H$52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8410235"/>
        <c:axId val="33038932"/>
      </c:lineChart>
      <c:catAx>
        <c:axId val="48410235"/>
        <c:scaling>
          <c:orientation val="minMax"/>
        </c:scaling>
        <c:axPos val="b"/>
        <c:delete val="1"/>
        <c:majorTickMark val="out"/>
        <c:minorTickMark val="none"/>
        <c:tickLblPos val="nextTo"/>
        <c:crossAx val="33038932"/>
        <c:crosses val="autoZero"/>
        <c:auto val="1"/>
        <c:lblOffset val="100"/>
        <c:noMultiLvlLbl val="0"/>
      </c:catAx>
      <c:valAx>
        <c:axId val="330389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410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Hedges!$F$131:$F$144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Hedges!$G$131:$G$144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Hedges!$H$131:$H$144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8914933"/>
        <c:axId val="58907806"/>
      </c:lineChart>
      <c:catAx>
        <c:axId val="28914933"/>
        <c:scaling>
          <c:orientation val="minMax"/>
        </c:scaling>
        <c:axPos val="b"/>
        <c:delete val="1"/>
        <c:majorTickMark val="out"/>
        <c:minorTickMark val="none"/>
        <c:tickLblPos val="nextTo"/>
        <c:crossAx val="58907806"/>
        <c:crosses val="autoZero"/>
        <c:auto val="1"/>
        <c:lblOffset val="100"/>
        <c:noMultiLvlLbl val="0"/>
      </c:catAx>
      <c:valAx>
        <c:axId val="58907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914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Hedges!$G$4:$G$16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Hedges!$H$4:$H$16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0408207"/>
        <c:axId val="6802952"/>
      </c:lineChart>
      <c:catAx>
        <c:axId val="60408207"/>
        <c:scaling>
          <c:orientation val="minMax"/>
        </c:scaling>
        <c:axPos val="b"/>
        <c:delete val="1"/>
        <c:majorTickMark val="out"/>
        <c:minorTickMark val="none"/>
        <c:tickLblPos val="nextTo"/>
        <c:crossAx val="6802952"/>
        <c:crosses val="autoZero"/>
        <c:auto val="1"/>
        <c:lblOffset val="100"/>
        <c:noMultiLvlLbl val="0"/>
      </c:catAx>
      <c:valAx>
        <c:axId val="68029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408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Hedges!$F$202:$F$214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Hedges!$G$202:$G$214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Hedges!$H$202:$H$214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1226569"/>
        <c:axId val="14168210"/>
      </c:lineChart>
      <c:catAx>
        <c:axId val="61226569"/>
        <c:scaling>
          <c:orientation val="minMax"/>
        </c:scaling>
        <c:axPos val="b"/>
        <c:delete val="1"/>
        <c:majorTickMark val="out"/>
        <c:minorTickMark val="none"/>
        <c:tickLblPos val="nextTo"/>
        <c:crossAx val="14168210"/>
        <c:crosses val="autoZero"/>
        <c:auto val="1"/>
        <c:lblOffset val="100"/>
        <c:noMultiLvlLbl val="0"/>
      </c:catAx>
      <c:valAx>
        <c:axId val="14168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226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Hedges!$F$202:$F$214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Hedges!$G$202:$G$214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Hedges!$H$202:$H$214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0405027"/>
        <c:axId val="6774332"/>
      </c:lineChart>
      <c:catAx>
        <c:axId val="60405027"/>
        <c:scaling>
          <c:orientation val="minMax"/>
        </c:scaling>
        <c:axPos val="b"/>
        <c:delete val="1"/>
        <c:majorTickMark val="out"/>
        <c:minorTickMark val="none"/>
        <c:tickLblPos val="nextTo"/>
        <c:crossAx val="6774332"/>
        <c:crosses val="autoZero"/>
        <c:auto val="1"/>
        <c:lblOffset val="100"/>
        <c:noMultiLvlLbl val="0"/>
      </c:catAx>
      <c:valAx>
        <c:axId val="6774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405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Hedges!$I$221:$I$233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0968989"/>
        <c:axId val="11849990"/>
      </c:lineChart>
      <c:catAx>
        <c:axId val="60968989"/>
        <c:scaling>
          <c:orientation val="minMax"/>
        </c:scaling>
        <c:axPos val="b"/>
        <c:delete val="1"/>
        <c:majorTickMark val="out"/>
        <c:minorTickMark val="none"/>
        <c:tickLblPos val="nextTo"/>
        <c:crossAx val="11849990"/>
        <c:crosses val="autoZero"/>
        <c:auto val="1"/>
        <c:lblOffset val="100"/>
        <c:noMultiLvlLbl val="0"/>
      </c:catAx>
      <c:valAx>
        <c:axId val="11849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968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Hedges!$F$239:$F$250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Hedges!$G$239:$G$250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Hedges!$H$239:$H$250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9541047"/>
        <c:axId val="20325104"/>
      </c:lineChart>
      <c:catAx>
        <c:axId val="39541047"/>
        <c:scaling>
          <c:orientation val="minMax"/>
        </c:scaling>
        <c:axPos val="b"/>
        <c:delete val="1"/>
        <c:majorTickMark val="out"/>
        <c:minorTickMark val="none"/>
        <c:tickLblPos val="nextTo"/>
        <c:crossAx val="20325104"/>
        <c:crosses val="autoZero"/>
        <c:auto val="1"/>
        <c:lblOffset val="100"/>
        <c:noMultiLvlLbl val="0"/>
      </c:catAx>
      <c:valAx>
        <c:axId val="20325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541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Hedges!$G$256:$G$268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8708209"/>
        <c:axId val="35720698"/>
      </c:lineChart>
      <c:catAx>
        <c:axId val="48708209"/>
        <c:scaling>
          <c:orientation val="minMax"/>
        </c:scaling>
        <c:axPos val="b"/>
        <c:delete val="1"/>
        <c:majorTickMark val="out"/>
        <c:minorTickMark val="none"/>
        <c:tickLblPos val="nextTo"/>
        <c:crossAx val="35720698"/>
        <c:crosses val="autoZero"/>
        <c:auto val="1"/>
        <c:lblOffset val="100"/>
        <c:noMultiLvlLbl val="0"/>
      </c:catAx>
      <c:valAx>
        <c:axId val="357206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708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Hedges!$F$275:$F$287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Hedges!$G$275:$G$287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Hedges!$H$275:$H$287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3050827"/>
        <c:axId val="7695396"/>
      </c:lineChart>
      <c:catAx>
        <c:axId val="53050827"/>
        <c:scaling>
          <c:orientation val="minMax"/>
        </c:scaling>
        <c:axPos val="b"/>
        <c:delete val="1"/>
        <c:majorTickMark val="out"/>
        <c:minorTickMark val="none"/>
        <c:tickLblPos val="nextTo"/>
        <c:crossAx val="7695396"/>
        <c:crosses val="autoZero"/>
        <c:auto val="1"/>
        <c:lblOffset val="100"/>
        <c:noMultiLvlLbl val="0"/>
      </c:catAx>
      <c:valAx>
        <c:axId val="76953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050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Hedges!$F$40:$F$52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149701"/>
        <c:axId val="19347310"/>
      </c:lineChart>
      <c:catAx>
        <c:axId val="2149701"/>
        <c:scaling>
          <c:orientation val="minMax"/>
        </c:scaling>
        <c:axPos val="b"/>
        <c:delete val="1"/>
        <c:majorTickMark val="out"/>
        <c:minorTickMark val="none"/>
        <c:tickLblPos val="nextTo"/>
        <c:crossAx val="19347310"/>
        <c:crosses val="autoZero"/>
        <c:auto val="1"/>
        <c:lblOffset val="100"/>
        <c:noMultiLvlLbl val="0"/>
      </c:catAx>
      <c:valAx>
        <c:axId val="19347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497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Forms!$R$14:$R$27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Forms!$F$33:$F$45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0</c:v>
                </c:pt>
                <c:pt idx="7">
                  <c:v>-10</c:v>
                </c:pt>
                <c:pt idx="8">
                  <c:v>-20</c:v>
                </c:pt>
                <c:pt idx="9">
                  <c:v>-30</c:v>
                </c:pt>
                <c:pt idx="10">
                  <c:v>-40</c:v>
                </c:pt>
                <c:pt idx="11">
                  <c:v>-50</c:v>
                </c:pt>
                <c:pt idx="12">
                  <c:v>-60</c:v>
                </c:pt>
              </c:numCache>
            </c:numRef>
          </c:val>
          <c:smooth val="0"/>
        </c:ser>
        <c:axId val="24334209"/>
        <c:axId val="17681290"/>
      </c:lineChart>
      <c:catAx>
        <c:axId val="24334209"/>
        <c:scaling>
          <c:orientation val="minMax"/>
        </c:scaling>
        <c:axPos val="b"/>
        <c:delete val="1"/>
        <c:majorTickMark val="out"/>
        <c:minorTickMark val="none"/>
        <c:tickLblPos val="nextTo"/>
        <c:crossAx val="17681290"/>
        <c:crosses val="autoZero"/>
        <c:auto val="1"/>
        <c:lblOffset val="100"/>
        <c:noMultiLvlLbl val="0"/>
      </c:catAx>
      <c:valAx>
        <c:axId val="17681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334209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Hedges!$F$76:$F$89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9908063"/>
        <c:axId val="23628248"/>
      </c:lineChart>
      <c:catAx>
        <c:axId val="39908063"/>
        <c:scaling>
          <c:orientation val="minMax"/>
        </c:scaling>
        <c:axPos val="b"/>
        <c:delete val="1"/>
        <c:majorTickMark val="out"/>
        <c:minorTickMark val="none"/>
        <c:tickLblPos val="nextTo"/>
        <c:crossAx val="23628248"/>
        <c:crosses val="autoZero"/>
        <c:auto val="1"/>
        <c:lblOffset val="100"/>
        <c:noMultiLvlLbl val="0"/>
      </c:catAx>
      <c:valAx>
        <c:axId val="23628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908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Hedges!$G$150:$G$162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1327641"/>
        <c:axId val="34839906"/>
      </c:lineChart>
      <c:catAx>
        <c:axId val="11327641"/>
        <c:scaling>
          <c:orientation val="minMax"/>
        </c:scaling>
        <c:axPos val="b"/>
        <c:delete val="1"/>
        <c:majorTickMark val="out"/>
        <c:minorTickMark val="none"/>
        <c:tickLblPos val="nextTo"/>
        <c:crossAx val="34839906"/>
        <c:crosses val="autoZero"/>
        <c:auto val="1"/>
        <c:lblOffset val="100"/>
        <c:noMultiLvlLbl val="0"/>
      </c:catAx>
      <c:valAx>
        <c:axId val="348399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3276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Hedges!$F$168:$F$180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Hedges!$G$168:$G$180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Hedges!$H$168:$H$180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5123699"/>
        <c:axId val="3460108"/>
      </c:lineChart>
      <c:catAx>
        <c:axId val="45123699"/>
        <c:scaling>
          <c:orientation val="minMax"/>
        </c:scaling>
        <c:axPos val="b"/>
        <c:delete val="1"/>
        <c:majorTickMark val="out"/>
        <c:minorTickMark val="none"/>
        <c:tickLblPos val="nextTo"/>
        <c:crossAx val="3460108"/>
        <c:crosses val="autoZero"/>
        <c:auto val="1"/>
        <c:lblOffset val="100"/>
        <c:noMultiLvlLbl val="0"/>
      </c:catAx>
      <c:valAx>
        <c:axId val="34601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123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Forms!$R$14:$R$27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Forms!$N$33:$N$45</c:f>
              <c:numCache>
                <c:ptCount val="13"/>
                <c:pt idx="0">
                  <c:v>-70</c:v>
                </c:pt>
                <c:pt idx="1">
                  <c:v>-60</c:v>
                </c:pt>
                <c:pt idx="2">
                  <c:v>-50</c:v>
                </c:pt>
                <c:pt idx="3">
                  <c:v>-40</c:v>
                </c:pt>
                <c:pt idx="4">
                  <c:v>-30</c:v>
                </c:pt>
                <c:pt idx="5">
                  <c:v>-20</c:v>
                </c:pt>
                <c:pt idx="6">
                  <c:v>-10</c:v>
                </c:pt>
                <c:pt idx="7">
                  <c:v>0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  <c:smooth val="0"/>
        </c:ser>
        <c:axId val="24913883"/>
        <c:axId val="22898356"/>
      </c:lineChart>
      <c:catAx>
        <c:axId val="24913883"/>
        <c:scaling>
          <c:orientation val="minMax"/>
        </c:scaling>
        <c:axPos val="b"/>
        <c:delete val="1"/>
        <c:majorTickMark val="out"/>
        <c:minorTickMark val="none"/>
        <c:tickLblPos val="nextTo"/>
        <c:crossAx val="22898356"/>
        <c:crosses val="autoZero"/>
        <c:auto val="1"/>
        <c:lblOffset val="100"/>
        <c:noMultiLvlLbl val="0"/>
      </c:catAx>
      <c:valAx>
        <c:axId val="22898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9138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Forms!$R$14:$R$27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Forms!$F$53:$F$66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4758613"/>
        <c:axId val="42827518"/>
      </c:lineChart>
      <c:catAx>
        <c:axId val="4758613"/>
        <c:scaling>
          <c:orientation val="minMax"/>
        </c:scaling>
        <c:axPos val="b"/>
        <c:delete val="1"/>
        <c:majorTickMark val="out"/>
        <c:minorTickMark val="none"/>
        <c:tickLblPos val="nextTo"/>
        <c:crossAx val="42827518"/>
        <c:crosses val="autoZero"/>
        <c:auto val="1"/>
        <c:lblOffset val="100"/>
        <c:noMultiLvlLbl val="0"/>
      </c:catAx>
      <c:valAx>
        <c:axId val="42827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586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Forms!$R$14:$R$27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Forms!$N$53:$N$66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49903343"/>
        <c:axId val="46476904"/>
      </c:lineChart>
      <c:catAx>
        <c:axId val="49903343"/>
        <c:scaling>
          <c:orientation val="minMax"/>
        </c:scaling>
        <c:axPos val="b"/>
        <c:delete val="1"/>
        <c:majorTickMark val="out"/>
        <c:minorTickMark val="none"/>
        <c:tickLblPos val="nextTo"/>
        <c:crossAx val="46476904"/>
        <c:crosses val="autoZero"/>
        <c:auto val="1"/>
        <c:lblOffset val="100"/>
        <c:noMultiLvlLbl val="0"/>
      </c:catAx>
      <c:valAx>
        <c:axId val="46476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9033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Forms!$R$14:$R$27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Forms!$F$53:$F$66</c:f>
              <c:numCache>
                <c:ptCount val="14"/>
                <c:pt idx="0">
                  <c:v>-70</c:v>
                </c:pt>
                <c:pt idx="1">
                  <c:v>-60</c:v>
                </c:pt>
                <c:pt idx="2">
                  <c:v>-50</c:v>
                </c:pt>
                <c:pt idx="3">
                  <c:v>-40</c:v>
                </c:pt>
                <c:pt idx="4">
                  <c:v>-30</c:v>
                </c:pt>
                <c:pt idx="5">
                  <c:v>-20</c:v>
                </c:pt>
                <c:pt idx="6">
                  <c:v>-10</c:v>
                </c:pt>
                <c:pt idx="7">
                  <c:v>0</c:v>
                </c:pt>
                <c:pt idx="8">
                  <c:v>10</c:v>
                </c:pt>
                <c:pt idx="9">
                  <c:v>20</c:v>
                </c:pt>
                <c:pt idx="10">
                  <c:v>30</c:v>
                </c:pt>
                <c:pt idx="11">
                  <c:v>40</c:v>
                </c:pt>
                <c:pt idx="12">
                  <c:v>50</c:v>
                </c:pt>
                <c:pt idx="13">
                  <c:v>60</c:v>
                </c:pt>
              </c:numCache>
            </c:numRef>
          </c:val>
          <c:smooth val="0"/>
        </c:ser>
        <c:axId val="15638953"/>
        <c:axId val="6532850"/>
      </c:lineChart>
      <c:catAx>
        <c:axId val="15638953"/>
        <c:scaling>
          <c:orientation val="minMax"/>
        </c:scaling>
        <c:axPos val="b"/>
        <c:delete val="1"/>
        <c:majorTickMark val="out"/>
        <c:minorTickMark val="none"/>
        <c:tickLblPos val="nextTo"/>
        <c:crossAx val="6532850"/>
        <c:crosses val="autoZero"/>
        <c:auto val="1"/>
        <c:lblOffset val="100"/>
        <c:noMultiLvlLbl val="0"/>
      </c:catAx>
      <c:valAx>
        <c:axId val="6532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6389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Forms!$R$14:$R$27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Forms!$N$53:$N$66</c:f>
              <c:numCache>
                <c:ptCount val="14"/>
                <c:pt idx="0">
                  <c:v>70</c:v>
                </c:pt>
                <c:pt idx="1">
                  <c:v>60</c:v>
                </c:pt>
                <c:pt idx="2">
                  <c:v>50</c:v>
                </c:pt>
                <c:pt idx="3">
                  <c:v>40</c:v>
                </c:pt>
                <c:pt idx="4">
                  <c:v>30</c:v>
                </c:pt>
                <c:pt idx="5">
                  <c:v>20</c:v>
                </c:pt>
                <c:pt idx="6">
                  <c:v>10</c:v>
                </c:pt>
                <c:pt idx="7">
                  <c:v>0</c:v>
                </c:pt>
                <c:pt idx="8">
                  <c:v>-10</c:v>
                </c:pt>
                <c:pt idx="9">
                  <c:v>-20</c:v>
                </c:pt>
                <c:pt idx="10">
                  <c:v>-30</c:v>
                </c:pt>
                <c:pt idx="11">
                  <c:v>-40</c:v>
                </c:pt>
                <c:pt idx="12">
                  <c:v>-50</c:v>
                </c:pt>
                <c:pt idx="13">
                  <c:v>-60</c:v>
                </c:pt>
              </c:numCache>
            </c:numRef>
          </c:val>
          <c:smooth val="0"/>
        </c:ser>
        <c:axId val="58795651"/>
        <c:axId val="59398812"/>
      </c:lineChart>
      <c:catAx>
        <c:axId val="58795651"/>
        <c:scaling>
          <c:orientation val="minMax"/>
        </c:scaling>
        <c:axPos val="b"/>
        <c:delete val="1"/>
        <c:majorTickMark val="out"/>
        <c:minorTickMark val="none"/>
        <c:tickLblPos val="nextTo"/>
        <c:crossAx val="59398812"/>
        <c:crosses val="autoZero"/>
        <c:auto val="1"/>
        <c:lblOffset val="100"/>
        <c:noMultiLvlLbl val="0"/>
      </c:catAx>
      <c:valAx>
        <c:axId val="593988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7956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Strong!$G$36:$G$49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64827261"/>
        <c:axId val="46574438"/>
      </c:lineChart>
      <c:catAx>
        <c:axId val="64827261"/>
        <c:scaling>
          <c:orientation val="minMax"/>
        </c:scaling>
        <c:axPos val="b"/>
        <c:delete val="1"/>
        <c:majorTickMark val="out"/>
        <c:minorTickMark val="none"/>
        <c:tickLblPos val="nextTo"/>
        <c:crossAx val="46574438"/>
        <c:crosses val="autoZero"/>
        <c:auto val="1"/>
        <c:lblOffset val="100"/>
        <c:noMultiLvlLbl val="0"/>
      </c:catAx>
      <c:valAx>
        <c:axId val="46574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8272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Relationship Id="rId16" Type="http://schemas.openxmlformats.org/officeDocument/2006/relationships/chart" Target="/xl/charts/chart31.xml" /><Relationship Id="rId17" Type="http://schemas.openxmlformats.org/officeDocument/2006/relationships/chart" Target="/xl/charts/chart3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1</cdr:y>
    </cdr:from>
    <cdr:to>
      <cdr:x>0.98075</cdr:x>
      <cdr:y>1</cdr:y>
    </cdr:to>
    <cdr:sp>
      <cdr:nvSpPr>
        <cdr:cNvPr id="1" name="Line 1"/>
        <cdr:cNvSpPr>
          <a:spLocks/>
        </cdr:cNvSpPr>
      </cdr:nvSpPr>
      <cdr:spPr>
        <a:xfrm>
          <a:off x="457200" y="230505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19050</xdr:rowOff>
    </xdr:from>
    <xdr:to>
      <xdr:col>4</xdr:col>
      <xdr:colOff>609600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19050" y="2466975"/>
        <a:ext cx="30289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12</xdr:col>
      <xdr:colOff>609600</xdr:colOff>
      <xdr:row>25</xdr:row>
      <xdr:rowOff>57150</xdr:rowOff>
    </xdr:to>
    <xdr:graphicFrame>
      <xdr:nvGraphicFramePr>
        <xdr:cNvPr id="2" name="Chart 12"/>
        <xdr:cNvGraphicFramePr/>
      </xdr:nvGraphicFramePr>
      <xdr:xfrm>
        <a:off x="4486275" y="2466975"/>
        <a:ext cx="302895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4</xdr:col>
      <xdr:colOff>609600</xdr:colOff>
      <xdr:row>44</xdr:row>
      <xdr:rowOff>57150</xdr:rowOff>
    </xdr:to>
    <xdr:graphicFrame>
      <xdr:nvGraphicFramePr>
        <xdr:cNvPr id="3" name="Chart 19"/>
        <xdr:cNvGraphicFramePr/>
      </xdr:nvGraphicFramePr>
      <xdr:xfrm>
        <a:off x="19050" y="5543550"/>
        <a:ext cx="3028950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12</xdr:col>
      <xdr:colOff>609600</xdr:colOff>
      <xdr:row>44</xdr:row>
      <xdr:rowOff>57150</xdr:rowOff>
    </xdr:to>
    <xdr:graphicFrame>
      <xdr:nvGraphicFramePr>
        <xdr:cNvPr id="4" name="Chart 20"/>
        <xdr:cNvGraphicFramePr/>
      </xdr:nvGraphicFramePr>
      <xdr:xfrm>
        <a:off x="4486275" y="5543550"/>
        <a:ext cx="302895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50</xdr:row>
      <xdr:rowOff>19050</xdr:rowOff>
    </xdr:from>
    <xdr:to>
      <xdr:col>4</xdr:col>
      <xdr:colOff>609600</xdr:colOff>
      <xdr:row>64</xdr:row>
      <xdr:rowOff>57150</xdr:rowOff>
    </xdr:to>
    <xdr:graphicFrame>
      <xdr:nvGraphicFramePr>
        <xdr:cNvPr id="5" name="Chart 21"/>
        <xdr:cNvGraphicFramePr/>
      </xdr:nvGraphicFramePr>
      <xdr:xfrm>
        <a:off x="19050" y="8782050"/>
        <a:ext cx="3028950" cy="2305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50</xdr:row>
      <xdr:rowOff>19050</xdr:rowOff>
    </xdr:from>
    <xdr:to>
      <xdr:col>12</xdr:col>
      <xdr:colOff>609600</xdr:colOff>
      <xdr:row>64</xdr:row>
      <xdr:rowOff>57150</xdr:rowOff>
    </xdr:to>
    <xdr:graphicFrame>
      <xdr:nvGraphicFramePr>
        <xdr:cNvPr id="6" name="Chart 22"/>
        <xdr:cNvGraphicFramePr/>
      </xdr:nvGraphicFramePr>
      <xdr:xfrm>
        <a:off x="4486275" y="8782050"/>
        <a:ext cx="3028950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</cdr:y>
    </cdr:from>
    <cdr:to>
      <cdr:x>0.28675</cdr:x>
      <cdr:y>0.8145</cdr:y>
    </cdr:to>
    <cdr:sp>
      <cdr:nvSpPr>
        <cdr:cNvPr id="1" name="Line 1"/>
        <cdr:cNvSpPr>
          <a:spLocks/>
        </cdr:cNvSpPr>
      </cdr:nvSpPr>
      <cdr:spPr>
        <a:xfrm flipH="1">
          <a:off x="771525" y="0"/>
          <a:ext cx="76200" cy="2143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94</xdr:row>
      <xdr:rowOff>19050</xdr:rowOff>
    </xdr:from>
    <xdr:to>
      <xdr:col>5</xdr:col>
      <xdr:colOff>609600</xdr:colOff>
      <xdr:row>108</xdr:row>
      <xdr:rowOff>57150</xdr:rowOff>
    </xdr:to>
    <xdr:graphicFrame>
      <xdr:nvGraphicFramePr>
        <xdr:cNvPr id="1" name="Chart 5"/>
        <xdr:cNvGraphicFramePr/>
      </xdr:nvGraphicFramePr>
      <xdr:xfrm>
        <a:off x="628650" y="18621375"/>
        <a:ext cx="30289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94</xdr:row>
      <xdr:rowOff>19050</xdr:rowOff>
    </xdr:from>
    <xdr:to>
      <xdr:col>13</xdr:col>
      <xdr:colOff>762000</xdr:colOff>
      <xdr:row>108</xdr:row>
      <xdr:rowOff>57150</xdr:rowOff>
    </xdr:to>
    <xdr:graphicFrame>
      <xdr:nvGraphicFramePr>
        <xdr:cNvPr id="2" name="Chart 6"/>
        <xdr:cNvGraphicFramePr/>
      </xdr:nvGraphicFramePr>
      <xdr:xfrm>
        <a:off x="5210175" y="18621375"/>
        <a:ext cx="360045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33</xdr:row>
      <xdr:rowOff>19050</xdr:rowOff>
    </xdr:from>
    <xdr:to>
      <xdr:col>5</xdr:col>
      <xdr:colOff>590550</xdr:colOff>
      <xdr:row>48</xdr:row>
      <xdr:rowOff>142875</xdr:rowOff>
    </xdr:to>
    <xdr:graphicFrame>
      <xdr:nvGraphicFramePr>
        <xdr:cNvPr id="3" name="Chart 14"/>
        <xdr:cNvGraphicFramePr/>
      </xdr:nvGraphicFramePr>
      <xdr:xfrm>
        <a:off x="666750" y="7315200"/>
        <a:ext cx="29718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38100</xdr:colOff>
      <xdr:row>38</xdr:row>
      <xdr:rowOff>95250</xdr:rowOff>
    </xdr:from>
    <xdr:to>
      <xdr:col>7</xdr:col>
      <xdr:colOff>57150</xdr:colOff>
      <xdr:row>45</xdr:row>
      <xdr:rowOff>95250</xdr:rowOff>
    </xdr:to>
    <xdr:sp>
      <xdr:nvSpPr>
        <xdr:cNvPr id="4" name="Line 16"/>
        <xdr:cNvSpPr>
          <a:spLocks/>
        </xdr:cNvSpPr>
      </xdr:nvSpPr>
      <xdr:spPr>
        <a:xfrm flipH="1">
          <a:off x="1866900" y="8210550"/>
          <a:ext cx="2524125" cy="12001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33</xdr:row>
      <xdr:rowOff>9525</xdr:rowOff>
    </xdr:from>
    <xdr:to>
      <xdr:col>13</xdr:col>
      <xdr:colOff>619125</xdr:colOff>
      <xdr:row>48</xdr:row>
      <xdr:rowOff>95250</xdr:rowOff>
    </xdr:to>
    <xdr:graphicFrame>
      <xdr:nvGraphicFramePr>
        <xdr:cNvPr id="5" name="Chart 17"/>
        <xdr:cNvGraphicFramePr/>
      </xdr:nvGraphicFramePr>
      <xdr:xfrm>
        <a:off x="5210175" y="7305675"/>
        <a:ext cx="3457575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323850</xdr:colOff>
      <xdr:row>33</xdr:row>
      <xdr:rowOff>9525</xdr:rowOff>
    </xdr:from>
    <xdr:to>
      <xdr:col>11</xdr:col>
      <xdr:colOff>542925</xdr:colOff>
      <xdr:row>45</xdr:row>
      <xdr:rowOff>47625</xdr:rowOff>
    </xdr:to>
    <xdr:sp>
      <xdr:nvSpPr>
        <xdr:cNvPr id="6" name="Line 18"/>
        <xdr:cNvSpPr>
          <a:spLocks/>
        </xdr:cNvSpPr>
      </xdr:nvSpPr>
      <xdr:spPr>
        <a:xfrm>
          <a:off x="6267450" y="7305675"/>
          <a:ext cx="971550" cy="20574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41</xdr:row>
      <xdr:rowOff>95250</xdr:rowOff>
    </xdr:from>
    <xdr:to>
      <xdr:col>15</xdr:col>
      <xdr:colOff>38100</xdr:colOff>
      <xdr:row>45</xdr:row>
      <xdr:rowOff>47625</xdr:rowOff>
    </xdr:to>
    <xdr:sp>
      <xdr:nvSpPr>
        <xdr:cNvPr id="7" name="Line 19"/>
        <xdr:cNvSpPr>
          <a:spLocks/>
        </xdr:cNvSpPr>
      </xdr:nvSpPr>
      <xdr:spPr>
        <a:xfrm flipH="1">
          <a:off x="7067550" y="8734425"/>
          <a:ext cx="2771775" cy="6286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72</xdr:row>
      <xdr:rowOff>9525</xdr:rowOff>
    </xdr:from>
    <xdr:to>
      <xdr:col>5</xdr:col>
      <xdr:colOff>600075</xdr:colOff>
      <xdr:row>88</xdr:row>
      <xdr:rowOff>38100</xdr:rowOff>
    </xdr:to>
    <xdr:graphicFrame>
      <xdr:nvGraphicFramePr>
        <xdr:cNvPr id="8" name="Chart 20"/>
        <xdr:cNvGraphicFramePr/>
      </xdr:nvGraphicFramePr>
      <xdr:xfrm>
        <a:off x="600075" y="14973300"/>
        <a:ext cx="3048000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447675</xdr:colOff>
      <xdr:row>71</xdr:row>
      <xdr:rowOff>152400</xdr:rowOff>
    </xdr:from>
    <xdr:to>
      <xdr:col>2</xdr:col>
      <xdr:colOff>523875</xdr:colOff>
      <xdr:row>75</xdr:row>
      <xdr:rowOff>123825</xdr:rowOff>
    </xdr:to>
    <xdr:sp>
      <xdr:nvSpPr>
        <xdr:cNvPr id="9" name="Line 21"/>
        <xdr:cNvSpPr>
          <a:spLocks/>
        </xdr:cNvSpPr>
      </xdr:nvSpPr>
      <xdr:spPr>
        <a:xfrm flipH="1">
          <a:off x="1666875" y="14954250"/>
          <a:ext cx="76200" cy="619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75</xdr:row>
      <xdr:rowOff>95250</xdr:rowOff>
    </xdr:from>
    <xdr:to>
      <xdr:col>7</xdr:col>
      <xdr:colOff>104775</xdr:colOff>
      <xdr:row>77</xdr:row>
      <xdr:rowOff>85725</xdr:rowOff>
    </xdr:to>
    <xdr:sp>
      <xdr:nvSpPr>
        <xdr:cNvPr id="10" name="Line 22"/>
        <xdr:cNvSpPr>
          <a:spLocks/>
        </xdr:cNvSpPr>
      </xdr:nvSpPr>
      <xdr:spPr>
        <a:xfrm flipH="1" flipV="1">
          <a:off x="1828800" y="15544800"/>
          <a:ext cx="2609850" cy="3238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71</xdr:row>
      <xdr:rowOff>152400</xdr:rowOff>
    </xdr:from>
    <xdr:to>
      <xdr:col>13</xdr:col>
      <xdr:colOff>704850</xdr:colOff>
      <xdr:row>88</xdr:row>
      <xdr:rowOff>9525</xdr:rowOff>
    </xdr:to>
    <xdr:graphicFrame>
      <xdr:nvGraphicFramePr>
        <xdr:cNvPr id="11" name="Chart 23"/>
        <xdr:cNvGraphicFramePr/>
      </xdr:nvGraphicFramePr>
      <xdr:xfrm>
        <a:off x="5229225" y="14954250"/>
        <a:ext cx="3524250" cy="2686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361950</xdr:colOff>
      <xdr:row>71</xdr:row>
      <xdr:rowOff>142875</xdr:rowOff>
    </xdr:from>
    <xdr:to>
      <xdr:col>11</xdr:col>
      <xdr:colOff>676275</xdr:colOff>
      <xdr:row>75</xdr:row>
      <xdr:rowOff>57150</xdr:rowOff>
    </xdr:to>
    <xdr:sp>
      <xdr:nvSpPr>
        <xdr:cNvPr id="12" name="Line 24"/>
        <xdr:cNvSpPr>
          <a:spLocks/>
        </xdr:cNvSpPr>
      </xdr:nvSpPr>
      <xdr:spPr>
        <a:xfrm>
          <a:off x="6305550" y="14944725"/>
          <a:ext cx="1066800" cy="5619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75</xdr:row>
      <xdr:rowOff>47625</xdr:rowOff>
    </xdr:from>
    <xdr:to>
      <xdr:col>15</xdr:col>
      <xdr:colOff>66675</xdr:colOff>
      <xdr:row>80</xdr:row>
      <xdr:rowOff>76200</xdr:rowOff>
    </xdr:to>
    <xdr:sp>
      <xdr:nvSpPr>
        <xdr:cNvPr id="13" name="Line 25"/>
        <xdr:cNvSpPr>
          <a:spLocks/>
        </xdr:cNvSpPr>
      </xdr:nvSpPr>
      <xdr:spPr>
        <a:xfrm flipH="1" flipV="1">
          <a:off x="7143750" y="15497175"/>
          <a:ext cx="2724150" cy="885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94</xdr:row>
      <xdr:rowOff>19050</xdr:rowOff>
    </xdr:from>
    <xdr:to>
      <xdr:col>5</xdr:col>
      <xdr:colOff>609600</xdr:colOff>
      <xdr:row>108</xdr:row>
      <xdr:rowOff>57150</xdr:rowOff>
    </xdr:to>
    <xdr:graphicFrame>
      <xdr:nvGraphicFramePr>
        <xdr:cNvPr id="1" name="Chart 1"/>
        <xdr:cNvGraphicFramePr/>
      </xdr:nvGraphicFramePr>
      <xdr:xfrm>
        <a:off x="628650" y="17811750"/>
        <a:ext cx="30289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</xdr:colOff>
      <xdr:row>94</xdr:row>
      <xdr:rowOff>19050</xdr:rowOff>
    </xdr:from>
    <xdr:to>
      <xdr:col>15</xdr:col>
      <xdr:colOff>762000</xdr:colOff>
      <xdr:row>108</xdr:row>
      <xdr:rowOff>57150</xdr:rowOff>
    </xdr:to>
    <xdr:graphicFrame>
      <xdr:nvGraphicFramePr>
        <xdr:cNvPr id="2" name="Chart 2"/>
        <xdr:cNvGraphicFramePr/>
      </xdr:nvGraphicFramePr>
      <xdr:xfrm>
        <a:off x="6705600" y="17811750"/>
        <a:ext cx="360045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600075</xdr:colOff>
      <xdr:row>33</xdr:row>
      <xdr:rowOff>19050</xdr:rowOff>
    </xdr:from>
    <xdr:to>
      <xdr:col>5</xdr:col>
      <xdr:colOff>581025</xdr:colOff>
      <xdr:row>47</xdr:row>
      <xdr:rowOff>9525</xdr:rowOff>
    </xdr:to>
    <xdr:graphicFrame>
      <xdr:nvGraphicFramePr>
        <xdr:cNvPr id="3" name="Chart 14"/>
        <xdr:cNvGraphicFramePr/>
      </xdr:nvGraphicFramePr>
      <xdr:xfrm>
        <a:off x="600075" y="7572375"/>
        <a:ext cx="30289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381000</xdr:colOff>
      <xdr:row>35</xdr:row>
      <xdr:rowOff>104775</xdr:rowOff>
    </xdr:from>
    <xdr:to>
      <xdr:col>8</xdr:col>
      <xdr:colOff>114300</xdr:colOff>
      <xdr:row>46</xdr:row>
      <xdr:rowOff>76200</xdr:rowOff>
    </xdr:to>
    <xdr:sp>
      <xdr:nvSpPr>
        <xdr:cNvPr id="4" name="Line 15"/>
        <xdr:cNvSpPr>
          <a:spLocks/>
        </xdr:cNvSpPr>
      </xdr:nvSpPr>
      <xdr:spPr>
        <a:xfrm flipH="1" flipV="1">
          <a:off x="3429000" y="7981950"/>
          <a:ext cx="1695450" cy="1762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38</xdr:row>
      <xdr:rowOff>9525</xdr:rowOff>
    </xdr:from>
    <xdr:to>
      <xdr:col>7</xdr:col>
      <xdr:colOff>104775</xdr:colOff>
      <xdr:row>46</xdr:row>
      <xdr:rowOff>85725</xdr:rowOff>
    </xdr:to>
    <xdr:sp>
      <xdr:nvSpPr>
        <xdr:cNvPr id="5" name="Line 16"/>
        <xdr:cNvSpPr>
          <a:spLocks/>
        </xdr:cNvSpPr>
      </xdr:nvSpPr>
      <xdr:spPr>
        <a:xfrm flipH="1" flipV="1">
          <a:off x="3429000" y="8372475"/>
          <a:ext cx="1009650" cy="1381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43</xdr:row>
      <xdr:rowOff>104775</xdr:rowOff>
    </xdr:from>
    <xdr:to>
      <xdr:col>6</xdr:col>
      <xdr:colOff>114300</xdr:colOff>
      <xdr:row>46</xdr:row>
      <xdr:rowOff>76200</xdr:rowOff>
    </xdr:to>
    <xdr:sp>
      <xdr:nvSpPr>
        <xdr:cNvPr id="6" name="Line 17"/>
        <xdr:cNvSpPr>
          <a:spLocks/>
        </xdr:cNvSpPr>
      </xdr:nvSpPr>
      <xdr:spPr>
        <a:xfrm flipH="1" flipV="1">
          <a:off x="3409950" y="9277350"/>
          <a:ext cx="361950" cy="4667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28575</xdr:rowOff>
    </xdr:from>
    <xdr:to>
      <xdr:col>4</xdr:col>
      <xdr:colOff>781050</xdr:colOff>
      <xdr:row>15</xdr:row>
      <xdr:rowOff>66675</xdr:rowOff>
    </xdr:to>
    <xdr:graphicFrame>
      <xdr:nvGraphicFramePr>
        <xdr:cNvPr id="1" name="Chart 6"/>
        <xdr:cNvGraphicFramePr/>
      </xdr:nvGraphicFramePr>
      <xdr:xfrm>
        <a:off x="76200" y="352425"/>
        <a:ext cx="31432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4</xdr:col>
      <xdr:colOff>790575</xdr:colOff>
      <xdr:row>51</xdr:row>
      <xdr:rowOff>57150</xdr:rowOff>
    </xdr:to>
    <xdr:graphicFrame>
      <xdr:nvGraphicFramePr>
        <xdr:cNvPr id="2" name="Chart 8"/>
        <xdr:cNvGraphicFramePr/>
      </xdr:nvGraphicFramePr>
      <xdr:xfrm>
        <a:off x="19050" y="6010275"/>
        <a:ext cx="320992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73</xdr:row>
      <xdr:rowOff>19050</xdr:rowOff>
    </xdr:from>
    <xdr:to>
      <xdr:col>4</xdr:col>
      <xdr:colOff>790575</xdr:colOff>
      <xdr:row>87</xdr:row>
      <xdr:rowOff>57150</xdr:rowOff>
    </xdr:to>
    <xdr:graphicFrame>
      <xdr:nvGraphicFramePr>
        <xdr:cNvPr id="3" name="Chart 10"/>
        <xdr:cNvGraphicFramePr/>
      </xdr:nvGraphicFramePr>
      <xdr:xfrm>
        <a:off x="19050" y="11839575"/>
        <a:ext cx="3209925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95</xdr:row>
      <xdr:rowOff>28575</xdr:rowOff>
    </xdr:from>
    <xdr:to>
      <xdr:col>4</xdr:col>
      <xdr:colOff>781050</xdr:colOff>
      <xdr:row>108</xdr:row>
      <xdr:rowOff>66675</xdr:rowOff>
    </xdr:to>
    <xdr:graphicFrame>
      <xdr:nvGraphicFramePr>
        <xdr:cNvPr id="4" name="Chart 33"/>
        <xdr:cNvGraphicFramePr/>
      </xdr:nvGraphicFramePr>
      <xdr:xfrm>
        <a:off x="76200" y="15411450"/>
        <a:ext cx="314325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111</xdr:row>
      <xdr:rowOff>19050</xdr:rowOff>
    </xdr:from>
    <xdr:to>
      <xdr:col>4</xdr:col>
      <xdr:colOff>790575</xdr:colOff>
      <xdr:row>124</xdr:row>
      <xdr:rowOff>114300</xdr:rowOff>
    </xdr:to>
    <xdr:graphicFrame>
      <xdr:nvGraphicFramePr>
        <xdr:cNvPr id="5" name="Chart 34"/>
        <xdr:cNvGraphicFramePr/>
      </xdr:nvGraphicFramePr>
      <xdr:xfrm>
        <a:off x="19050" y="17992725"/>
        <a:ext cx="3209925" cy="2200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128</xdr:row>
      <xdr:rowOff>19050</xdr:rowOff>
    </xdr:from>
    <xdr:to>
      <xdr:col>4</xdr:col>
      <xdr:colOff>790575</xdr:colOff>
      <xdr:row>142</xdr:row>
      <xdr:rowOff>57150</xdr:rowOff>
    </xdr:to>
    <xdr:graphicFrame>
      <xdr:nvGraphicFramePr>
        <xdr:cNvPr id="6" name="Chart 44"/>
        <xdr:cNvGraphicFramePr/>
      </xdr:nvGraphicFramePr>
      <xdr:xfrm>
        <a:off x="19050" y="20745450"/>
        <a:ext cx="320992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76200</xdr:colOff>
      <xdr:row>183</xdr:row>
      <xdr:rowOff>28575</xdr:rowOff>
    </xdr:from>
    <xdr:to>
      <xdr:col>4</xdr:col>
      <xdr:colOff>781050</xdr:colOff>
      <xdr:row>196</xdr:row>
      <xdr:rowOff>66675</xdr:rowOff>
    </xdr:to>
    <xdr:graphicFrame>
      <xdr:nvGraphicFramePr>
        <xdr:cNvPr id="7" name="Chart 60"/>
        <xdr:cNvGraphicFramePr/>
      </xdr:nvGraphicFramePr>
      <xdr:xfrm>
        <a:off x="76200" y="29660850"/>
        <a:ext cx="3143250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199</xdr:row>
      <xdr:rowOff>19050</xdr:rowOff>
    </xdr:from>
    <xdr:to>
      <xdr:col>4</xdr:col>
      <xdr:colOff>790575</xdr:colOff>
      <xdr:row>213</xdr:row>
      <xdr:rowOff>57150</xdr:rowOff>
    </xdr:to>
    <xdr:graphicFrame>
      <xdr:nvGraphicFramePr>
        <xdr:cNvPr id="8" name="Chart 61"/>
        <xdr:cNvGraphicFramePr/>
      </xdr:nvGraphicFramePr>
      <xdr:xfrm>
        <a:off x="19050" y="32242125"/>
        <a:ext cx="3209925" cy="2305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218</xdr:row>
      <xdr:rowOff>19050</xdr:rowOff>
    </xdr:from>
    <xdr:to>
      <xdr:col>4</xdr:col>
      <xdr:colOff>790575</xdr:colOff>
      <xdr:row>232</xdr:row>
      <xdr:rowOff>57150</xdr:rowOff>
    </xdr:to>
    <xdr:graphicFrame>
      <xdr:nvGraphicFramePr>
        <xdr:cNvPr id="9" name="Chart 97"/>
        <xdr:cNvGraphicFramePr/>
      </xdr:nvGraphicFramePr>
      <xdr:xfrm>
        <a:off x="19050" y="35318700"/>
        <a:ext cx="3209925" cy="2305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218</xdr:row>
      <xdr:rowOff>19050</xdr:rowOff>
    </xdr:from>
    <xdr:to>
      <xdr:col>4</xdr:col>
      <xdr:colOff>790575</xdr:colOff>
      <xdr:row>232</xdr:row>
      <xdr:rowOff>57150</xdr:rowOff>
    </xdr:to>
    <xdr:graphicFrame>
      <xdr:nvGraphicFramePr>
        <xdr:cNvPr id="10" name="Chart 108"/>
        <xdr:cNvGraphicFramePr/>
      </xdr:nvGraphicFramePr>
      <xdr:xfrm>
        <a:off x="19050" y="35318700"/>
        <a:ext cx="3209925" cy="2305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236</xdr:row>
      <xdr:rowOff>19050</xdr:rowOff>
    </xdr:from>
    <xdr:to>
      <xdr:col>4</xdr:col>
      <xdr:colOff>790575</xdr:colOff>
      <xdr:row>249</xdr:row>
      <xdr:rowOff>114300</xdr:rowOff>
    </xdr:to>
    <xdr:graphicFrame>
      <xdr:nvGraphicFramePr>
        <xdr:cNvPr id="11" name="Chart 124"/>
        <xdr:cNvGraphicFramePr/>
      </xdr:nvGraphicFramePr>
      <xdr:xfrm>
        <a:off x="19050" y="38233350"/>
        <a:ext cx="3209925" cy="22002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76200</xdr:colOff>
      <xdr:row>254</xdr:row>
      <xdr:rowOff>28575</xdr:rowOff>
    </xdr:from>
    <xdr:to>
      <xdr:col>4</xdr:col>
      <xdr:colOff>781050</xdr:colOff>
      <xdr:row>267</xdr:row>
      <xdr:rowOff>66675</xdr:rowOff>
    </xdr:to>
    <xdr:graphicFrame>
      <xdr:nvGraphicFramePr>
        <xdr:cNvPr id="12" name="Chart 135"/>
        <xdr:cNvGraphicFramePr/>
      </xdr:nvGraphicFramePr>
      <xdr:xfrm>
        <a:off x="76200" y="41157525"/>
        <a:ext cx="3143250" cy="2143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272</xdr:row>
      <xdr:rowOff>19050</xdr:rowOff>
    </xdr:from>
    <xdr:to>
      <xdr:col>4</xdr:col>
      <xdr:colOff>790575</xdr:colOff>
      <xdr:row>286</xdr:row>
      <xdr:rowOff>57150</xdr:rowOff>
    </xdr:to>
    <xdr:graphicFrame>
      <xdr:nvGraphicFramePr>
        <xdr:cNvPr id="13" name="Chart 136"/>
        <xdr:cNvGraphicFramePr/>
      </xdr:nvGraphicFramePr>
      <xdr:xfrm>
        <a:off x="19050" y="44062650"/>
        <a:ext cx="3209925" cy="2305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19</xdr:row>
      <xdr:rowOff>19050</xdr:rowOff>
    </xdr:from>
    <xdr:to>
      <xdr:col>4</xdr:col>
      <xdr:colOff>790575</xdr:colOff>
      <xdr:row>33</xdr:row>
      <xdr:rowOff>57150</xdr:rowOff>
    </xdr:to>
    <xdr:graphicFrame>
      <xdr:nvGraphicFramePr>
        <xdr:cNvPr id="14" name="Chart 147"/>
        <xdr:cNvGraphicFramePr/>
      </xdr:nvGraphicFramePr>
      <xdr:xfrm>
        <a:off x="19050" y="3095625"/>
        <a:ext cx="3209925" cy="2305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55</xdr:row>
      <xdr:rowOff>19050</xdr:rowOff>
    </xdr:from>
    <xdr:to>
      <xdr:col>4</xdr:col>
      <xdr:colOff>790575</xdr:colOff>
      <xdr:row>69</xdr:row>
      <xdr:rowOff>57150</xdr:rowOff>
    </xdr:to>
    <xdr:graphicFrame>
      <xdr:nvGraphicFramePr>
        <xdr:cNvPr id="15" name="Chart 158"/>
        <xdr:cNvGraphicFramePr/>
      </xdr:nvGraphicFramePr>
      <xdr:xfrm>
        <a:off x="19050" y="8924925"/>
        <a:ext cx="3209925" cy="2305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76200</xdr:colOff>
      <xdr:row>148</xdr:row>
      <xdr:rowOff>28575</xdr:rowOff>
    </xdr:from>
    <xdr:to>
      <xdr:col>4</xdr:col>
      <xdr:colOff>781050</xdr:colOff>
      <xdr:row>161</xdr:row>
      <xdr:rowOff>66675</xdr:rowOff>
    </xdr:to>
    <xdr:graphicFrame>
      <xdr:nvGraphicFramePr>
        <xdr:cNvPr id="16" name="Chart 171"/>
        <xdr:cNvGraphicFramePr/>
      </xdr:nvGraphicFramePr>
      <xdr:xfrm>
        <a:off x="76200" y="23993475"/>
        <a:ext cx="3143250" cy="21431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19050</xdr:colOff>
      <xdr:row>165</xdr:row>
      <xdr:rowOff>19050</xdr:rowOff>
    </xdr:from>
    <xdr:to>
      <xdr:col>4</xdr:col>
      <xdr:colOff>790575</xdr:colOff>
      <xdr:row>179</xdr:row>
      <xdr:rowOff>57150</xdr:rowOff>
    </xdr:to>
    <xdr:graphicFrame>
      <xdr:nvGraphicFramePr>
        <xdr:cNvPr id="17" name="Chart 172"/>
        <xdr:cNvGraphicFramePr/>
      </xdr:nvGraphicFramePr>
      <xdr:xfrm>
        <a:off x="19050" y="26736675"/>
        <a:ext cx="3209925" cy="23050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tabSelected="1" workbookViewId="0" topLeftCell="A1">
      <selection activeCell="N1" sqref="N1"/>
    </sheetView>
  </sheetViews>
  <sheetFormatPr defaultColWidth="9.140625" defaultRowHeight="12.75"/>
  <cols>
    <col min="6" max="6" width="10.140625" style="0" customWidth="1"/>
    <col min="7" max="8" width="5.57421875" style="0" customWidth="1"/>
    <col min="14" max="14" width="10.7109375" style="0" customWidth="1"/>
    <col min="15" max="15" width="5.57421875" style="0" customWidth="1"/>
    <col min="16" max="16" width="6.421875" style="0" customWidth="1"/>
  </cols>
  <sheetData>
    <row r="1" ht="12.75">
      <c r="A1" t="s">
        <v>68</v>
      </c>
    </row>
    <row r="2" spans="1:10" ht="20.25">
      <c r="A2" s="20" t="s">
        <v>121</v>
      </c>
      <c r="B2" s="91" t="s">
        <v>123</v>
      </c>
      <c r="D2" s="92" t="s">
        <v>122</v>
      </c>
      <c r="F2" s="87" t="s">
        <v>124</v>
      </c>
      <c r="J2" s="92" t="s">
        <v>137</v>
      </c>
    </row>
    <row r="3" spans="2:14" ht="20.25">
      <c r="B3" s="20" t="s">
        <v>133</v>
      </c>
      <c r="F3" s="85" t="s">
        <v>132</v>
      </c>
      <c r="G3" s="20"/>
      <c r="I3" s="20"/>
      <c r="J3" s="20" t="s">
        <v>23</v>
      </c>
      <c r="K3" s="86" t="s">
        <v>134</v>
      </c>
      <c r="N3" s="87" t="s">
        <v>125</v>
      </c>
    </row>
    <row r="4" spans="2:11" ht="20.25">
      <c r="B4" s="88" t="s">
        <v>126</v>
      </c>
      <c r="C4" s="20"/>
      <c r="D4" s="87" t="s">
        <v>127</v>
      </c>
      <c r="E4" s="20"/>
      <c r="G4" s="89" t="s">
        <v>128</v>
      </c>
      <c r="K4" s="90" t="s">
        <v>129</v>
      </c>
    </row>
    <row r="5" spans="2:11" ht="20.25">
      <c r="B5" s="20" t="s">
        <v>130</v>
      </c>
      <c r="C5" s="20"/>
      <c r="D5" s="20"/>
      <c r="E5" s="20"/>
      <c r="G5" s="20"/>
      <c r="K5" s="20"/>
    </row>
    <row r="6" spans="2:11" ht="20.25">
      <c r="B6" s="20" t="s">
        <v>136</v>
      </c>
      <c r="C6" s="20"/>
      <c r="D6" s="20"/>
      <c r="E6" s="20"/>
      <c r="G6" s="20"/>
      <c r="K6" s="20"/>
    </row>
    <row r="7" spans="2:11" ht="20.25">
      <c r="B7" s="20" t="s">
        <v>131</v>
      </c>
      <c r="C7" s="20"/>
      <c r="D7" s="20"/>
      <c r="E7" s="20"/>
      <c r="G7" s="20"/>
      <c r="K7" s="20"/>
    </row>
    <row r="8" spans="2:11" ht="20.25">
      <c r="B8" s="20" t="s">
        <v>135</v>
      </c>
      <c r="C8" s="20"/>
      <c r="D8" s="20"/>
      <c r="E8" s="20"/>
      <c r="G8" s="20"/>
      <c r="K8" s="20"/>
    </row>
    <row r="10" spans="1:14" ht="12.75">
      <c r="A10" s="15" t="s">
        <v>16</v>
      </c>
      <c r="F10" s="15" t="s">
        <v>16</v>
      </c>
      <c r="I10" s="15" t="s">
        <v>16</v>
      </c>
      <c r="N10" s="15" t="s">
        <v>16</v>
      </c>
    </row>
    <row r="11" spans="1:16" ht="12.75">
      <c r="A11" s="7" t="s">
        <v>56</v>
      </c>
      <c r="F11" s="15" t="s">
        <v>15</v>
      </c>
      <c r="G11" s="2" t="s">
        <v>70</v>
      </c>
      <c r="H11" s="2" t="s">
        <v>71</v>
      </c>
      <c r="I11" s="7" t="s">
        <v>60</v>
      </c>
      <c r="N11" s="15" t="s">
        <v>59</v>
      </c>
      <c r="O11" s="2" t="s">
        <v>71</v>
      </c>
      <c r="P11" s="2" t="s">
        <v>70</v>
      </c>
    </row>
    <row r="12" spans="6:18" ht="12.75">
      <c r="F12" s="2" t="s">
        <v>5</v>
      </c>
      <c r="G12" s="2" t="s">
        <v>57</v>
      </c>
      <c r="H12" s="2" t="s">
        <v>58</v>
      </c>
      <c r="N12" s="2" t="s">
        <v>5</v>
      </c>
      <c r="O12" s="2" t="s">
        <v>57</v>
      </c>
      <c r="P12" s="2" t="s">
        <v>58</v>
      </c>
      <c r="R12" s="2" t="s">
        <v>66</v>
      </c>
    </row>
    <row r="13" spans="6:18" ht="12.75">
      <c r="F13" s="2" t="s">
        <v>6</v>
      </c>
      <c r="G13" s="2" t="s">
        <v>50</v>
      </c>
      <c r="H13" s="2" t="s">
        <v>50</v>
      </c>
      <c r="N13" s="2" t="s">
        <v>6</v>
      </c>
      <c r="O13" s="2" t="s">
        <v>50</v>
      </c>
      <c r="P13" s="2" t="s">
        <v>50</v>
      </c>
      <c r="R13" s="2" t="s">
        <v>67</v>
      </c>
    </row>
    <row r="14" spans="6:18" ht="12.75">
      <c r="F14" s="4">
        <v>-5</v>
      </c>
      <c r="G14" s="13">
        <v>0</v>
      </c>
      <c r="H14" s="13">
        <f>55</f>
        <v>55</v>
      </c>
      <c r="N14" s="14">
        <f>P14-O14-5</f>
        <v>70</v>
      </c>
      <c r="O14" s="13">
        <v>0</v>
      </c>
      <c r="P14" s="13">
        <v>75</v>
      </c>
      <c r="R14" s="2">
        <v>0</v>
      </c>
    </row>
    <row r="15" spans="6:18" ht="12.75">
      <c r="F15" s="4">
        <v>-5</v>
      </c>
      <c r="G15" s="13">
        <v>10</v>
      </c>
      <c r="H15" s="13">
        <f>55</f>
        <v>55</v>
      </c>
      <c r="N15" s="14">
        <f aca="true" t="shared" si="0" ref="N15:N21">P15-O15-5</f>
        <v>60</v>
      </c>
      <c r="O15" s="13">
        <v>10</v>
      </c>
      <c r="P15" s="13">
        <v>75</v>
      </c>
      <c r="R15" s="2">
        <v>0</v>
      </c>
    </row>
    <row r="16" spans="6:18" ht="12.75">
      <c r="F16" s="4">
        <v>-5</v>
      </c>
      <c r="G16" s="13">
        <v>20</v>
      </c>
      <c r="H16" s="13">
        <f>55</f>
        <v>55</v>
      </c>
      <c r="N16" s="14">
        <f t="shared" si="0"/>
        <v>50</v>
      </c>
      <c r="O16" s="13">
        <v>20</v>
      </c>
      <c r="P16" s="13">
        <v>75</v>
      </c>
      <c r="R16" s="2">
        <v>0</v>
      </c>
    </row>
    <row r="17" spans="6:18" ht="12.75">
      <c r="F17" s="4">
        <v>-5</v>
      </c>
      <c r="G17" s="13">
        <v>30</v>
      </c>
      <c r="H17" s="13">
        <f>55</f>
        <v>55</v>
      </c>
      <c r="N17" s="14">
        <f t="shared" si="0"/>
        <v>40</v>
      </c>
      <c r="O17" s="13">
        <v>30</v>
      </c>
      <c r="P17" s="13">
        <v>75</v>
      </c>
      <c r="R17" s="2">
        <v>0</v>
      </c>
    </row>
    <row r="18" spans="6:18" ht="12.75">
      <c r="F18" s="4">
        <v>-5</v>
      </c>
      <c r="G18" s="13">
        <v>40</v>
      </c>
      <c r="H18" s="13">
        <f>55</f>
        <v>55</v>
      </c>
      <c r="N18" s="14">
        <f t="shared" si="0"/>
        <v>30</v>
      </c>
      <c r="O18" s="13">
        <v>40</v>
      </c>
      <c r="P18" s="13">
        <v>75</v>
      </c>
      <c r="R18" s="2">
        <v>0</v>
      </c>
    </row>
    <row r="19" spans="6:18" ht="12.75">
      <c r="F19" s="4">
        <v>-5</v>
      </c>
      <c r="G19" s="13">
        <v>50</v>
      </c>
      <c r="H19" s="13">
        <f>55</f>
        <v>55</v>
      </c>
      <c r="N19" s="14">
        <f t="shared" si="0"/>
        <v>20</v>
      </c>
      <c r="O19" s="13">
        <v>50</v>
      </c>
      <c r="P19" s="13">
        <v>75</v>
      </c>
      <c r="R19" s="2">
        <v>0</v>
      </c>
    </row>
    <row r="20" spans="6:18" ht="12.75">
      <c r="F20" s="13">
        <f aca="true" t="shared" si="1" ref="F20:F25">G20-H20-5</f>
        <v>0</v>
      </c>
      <c r="G20" s="13">
        <v>60</v>
      </c>
      <c r="H20" s="13">
        <f>55</f>
        <v>55</v>
      </c>
      <c r="N20" s="14">
        <f t="shared" si="0"/>
        <v>10</v>
      </c>
      <c r="O20" s="13">
        <v>60</v>
      </c>
      <c r="P20" s="13">
        <v>75</v>
      </c>
      <c r="R20" s="2">
        <v>0</v>
      </c>
    </row>
    <row r="21" spans="6:18" ht="12.75">
      <c r="F21" s="14">
        <f t="shared" si="1"/>
        <v>10</v>
      </c>
      <c r="G21" s="13">
        <v>70</v>
      </c>
      <c r="H21" s="13">
        <f>55</f>
        <v>55</v>
      </c>
      <c r="N21" s="13">
        <f t="shared" si="0"/>
        <v>0</v>
      </c>
      <c r="O21" s="13">
        <v>70</v>
      </c>
      <c r="P21" s="13">
        <v>75</v>
      </c>
      <c r="R21" s="2">
        <v>0</v>
      </c>
    </row>
    <row r="22" spans="6:18" ht="12.75">
      <c r="F22" s="14">
        <f t="shared" si="1"/>
        <v>20</v>
      </c>
      <c r="G22" s="13">
        <v>80</v>
      </c>
      <c r="H22" s="13">
        <f>55</f>
        <v>55</v>
      </c>
      <c r="N22" s="4">
        <v>-5</v>
      </c>
      <c r="O22" s="13">
        <v>80</v>
      </c>
      <c r="P22" s="13">
        <v>75</v>
      </c>
      <c r="R22" s="2">
        <v>0</v>
      </c>
    </row>
    <row r="23" spans="6:18" ht="12.75">
      <c r="F23" s="14">
        <f t="shared" si="1"/>
        <v>30</v>
      </c>
      <c r="G23" s="13">
        <v>90</v>
      </c>
      <c r="H23" s="13">
        <f>55</f>
        <v>55</v>
      </c>
      <c r="N23" s="4">
        <v>-5</v>
      </c>
      <c r="O23" s="13">
        <v>90</v>
      </c>
      <c r="P23" s="13">
        <v>75</v>
      </c>
      <c r="R23" s="2">
        <v>0</v>
      </c>
    </row>
    <row r="24" spans="6:18" ht="12.75">
      <c r="F24" s="14">
        <f t="shared" si="1"/>
        <v>40</v>
      </c>
      <c r="G24" s="13">
        <v>100</v>
      </c>
      <c r="H24" s="13">
        <f>55</f>
        <v>55</v>
      </c>
      <c r="N24" s="4">
        <v>-5</v>
      </c>
      <c r="O24" s="13">
        <v>100</v>
      </c>
      <c r="P24" s="13">
        <v>75</v>
      </c>
      <c r="R24" s="2">
        <v>0</v>
      </c>
    </row>
    <row r="25" spans="6:18" ht="12.75">
      <c r="F25" s="14">
        <f t="shared" si="1"/>
        <v>50</v>
      </c>
      <c r="G25" s="13">
        <v>110</v>
      </c>
      <c r="H25" s="13">
        <f>55</f>
        <v>55</v>
      </c>
      <c r="N25" s="4">
        <v>-5</v>
      </c>
      <c r="O25" s="13">
        <v>110</v>
      </c>
      <c r="P25" s="13">
        <v>75</v>
      </c>
      <c r="R25" s="2">
        <v>0</v>
      </c>
    </row>
    <row r="26" spans="6:18" ht="12.75">
      <c r="F26" s="14">
        <f>G26-H26-5</f>
        <v>60</v>
      </c>
      <c r="G26" s="13">
        <v>120</v>
      </c>
      <c r="H26" s="13">
        <f>55</f>
        <v>55</v>
      </c>
      <c r="N26" s="4">
        <v>-5</v>
      </c>
      <c r="O26" s="13">
        <v>120</v>
      </c>
      <c r="P26" s="13">
        <v>75</v>
      </c>
      <c r="R26" s="2">
        <v>0</v>
      </c>
    </row>
    <row r="27" spans="6:18" ht="12.75">
      <c r="F27" s="14">
        <f>G27-H27-5</f>
        <v>70</v>
      </c>
      <c r="G27" s="13">
        <v>130</v>
      </c>
      <c r="H27" s="13">
        <f>55</f>
        <v>55</v>
      </c>
      <c r="N27" s="4">
        <v>-5</v>
      </c>
      <c r="O27" s="13">
        <v>130</v>
      </c>
      <c r="P27" s="13">
        <v>75</v>
      </c>
      <c r="R27" s="2">
        <v>0</v>
      </c>
    </row>
    <row r="29" spans="1:14" ht="12.75">
      <c r="A29" s="15" t="s">
        <v>17</v>
      </c>
      <c r="F29" s="15" t="s">
        <v>17</v>
      </c>
      <c r="I29" s="15" t="s">
        <v>17</v>
      </c>
      <c r="N29" s="15" t="s">
        <v>17</v>
      </c>
    </row>
    <row r="30" spans="1:16" ht="12.75">
      <c r="A30" s="7" t="s">
        <v>61</v>
      </c>
      <c r="F30" s="15" t="s">
        <v>15</v>
      </c>
      <c r="G30" s="2" t="s">
        <v>71</v>
      </c>
      <c r="H30" s="2" t="s">
        <v>70</v>
      </c>
      <c r="I30" s="7" t="s">
        <v>60</v>
      </c>
      <c r="N30" s="15" t="s">
        <v>59</v>
      </c>
      <c r="O30" s="2" t="s">
        <v>70</v>
      </c>
      <c r="P30" s="2" t="s">
        <v>71</v>
      </c>
    </row>
    <row r="31" spans="6:16" ht="12.75">
      <c r="F31" s="2" t="s">
        <v>5</v>
      </c>
      <c r="G31" s="2" t="s">
        <v>57</v>
      </c>
      <c r="H31" s="2" t="s">
        <v>58</v>
      </c>
      <c r="N31" s="2" t="s">
        <v>5</v>
      </c>
      <c r="O31" s="2" t="s">
        <v>57</v>
      </c>
      <c r="P31" s="2" t="s">
        <v>58</v>
      </c>
    </row>
    <row r="32" spans="6:16" ht="12.75">
      <c r="F32" s="2" t="s">
        <v>6</v>
      </c>
      <c r="G32" s="2" t="s">
        <v>50</v>
      </c>
      <c r="H32" s="2" t="s">
        <v>50</v>
      </c>
      <c r="N32" s="2" t="s">
        <v>6</v>
      </c>
      <c r="O32" s="2" t="s">
        <v>50</v>
      </c>
      <c r="P32" s="2" t="s">
        <v>50</v>
      </c>
    </row>
    <row r="33" spans="6:16" ht="12.75">
      <c r="F33" s="14">
        <v>5</v>
      </c>
      <c r="G33" s="13">
        <v>5</v>
      </c>
      <c r="H33" s="13">
        <v>60</v>
      </c>
      <c r="N33" s="4">
        <f>O33-P33+5</f>
        <v>-70</v>
      </c>
      <c r="O33" s="13">
        <v>0</v>
      </c>
      <c r="P33" s="13">
        <v>75</v>
      </c>
    </row>
    <row r="34" spans="6:16" ht="12.75">
      <c r="F34" s="14">
        <v>5</v>
      </c>
      <c r="G34" s="13">
        <v>15</v>
      </c>
      <c r="H34" s="13">
        <v>60</v>
      </c>
      <c r="N34" s="4">
        <f aca="true" t="shared" si="2" ref="N34:N40">O34-P34+5</f>
        <v>-60</v>
      </c>
      <c r="O34" s="13">
        <v>10</v>
      </c>
      <c r="P34" s="13">
        <v>75</v>
      </c>
    </row>
    <row r="35" spans="6:16" ht="12.75">
      <c r="F35" s="14">
        <v>5</v>
      </c>
      <c r="G35" s="13">
        <v>25</v>
      </c>
      <c r="H35" s="13">
        <v>60</v>
      </c>
      <c r="N35" s="4">
        <f t="shared" si="2"/>
        <v>-50</v>
      </c>
      <c r="O35" s="13">
        <v>20</v>
      </c>
      <c r="P35" s="13">
        <v>75</v>
      </c>
    </row>
    <row r="36" spans="6:16" ht="12.75">
      <c r="F36" s="14">
        <v>5</v>
      </c>
      <c r="G36" s="13">
        <v>35</v>
      </c>
      <c r="H36" s="13">
        <v>60</v>
      </c>
      <c r="N36" s="4">
        <f t="shared" si="2"/>
        <v>-40</v>
      </c>
      <c r="O36" s="13">
        <v>30</v>
      </c>
      <c r="P36" s="13">
        <v>75</v>
      </c>
    </row>
    <row r="37" spans="6:16" ht="12.75">
      <c r="F37" s="14">
        <v>5</v>
      </c>
      <c r="G37" s="13">
        <v>45</v>
      </c>
      <c r="H37" s="13">
        <v>60</v>
      </c>
      <c r="N37" s="4">
        <f t="shared" si="2"/>
        <v>-30</v>
      </c>
      <c r="O37" s="13">
        <v>40</v>
      </c>
      <c r="P37" s="13">
        <v>75</v>
      </c>
    </row>
    <row r="38" spans="6:16" ht="12.75">
      <c r="F38" s="14">
        <v>5</v>
      </c>
      <c r="G38" s="13">
        <v>55</v>
      </c>
      <c r="H38" s="13">
        <v>60</v>
      </c>
      <c r="N38" s="4">
        <f t="shared" si="2"/>
        <v>-20</v>
      </c>
      <c r="O38" s="13">
        <v>50</v>
      </c>
      <c r="P38" s="13">
        <v>75</v>
      </c>
    </row>
    <row r="39" spans="6:16" ht="12.75">
      <c r="F39" s="13">
        <f aca="true" t="shared" si="3" ref="F39:F46">H39-G39+5</f>
        <v>0</v>
      </c>
      <c r="G39" s="13">
        <v>65</v>
      </c>
      <c r="H39" s="13">
        <v>60</v>
      </c>
      <c r="N39" s="4">
        <f t="shared" si="2"/>
        <v>-10</v>
      </c>
      <c r="O39" s="13">
        <v>60</v>
      </c>
      <c r="P39" s="13">
        <v>75</v>
      </c>
    </row>
    <row r="40" spans="6:16" ht="12.75">
      <c r="F40" s="4">
        <f t="shared" si="3"/>
        <v>-10</v>
      </c>
      <c r="G40" s="13">
        <v>75</v>
      </c>
      <c r="H40" s="13">
        <v>60</v>
      </c>
      <c r="N40" s="13">
        <f t="shared" si="2"/>
        <v>0</v>
      </c>
      <c r="O40" s="13">
        <v>70</v>
      </c>
      <c r="P40" s="13">
        <v>75</v>
      </c>
    </row>
    <row r="41" spans="6:16" ht="12.75">
      <c r="F41" s="4">
        <f t="shared" si="3"/>
        <v>-20</v>
      </c>
      <c r="G41" s="13">
        <v>85</v>
      </c>
      <c r="H41" s="13">
        <v>60</v>
      </c>
      <c r="N41" s="14">
        <v>5</v>
      </c>
      <c r="O41" s="13">
        <v>80</v>
      </c>
      <c r="P41" s="13">
        <v>75</v>
      </c>
    </row>
    <row r="42" spans="6:16" ht="12.75">
      <c r="F42" s="4">
        <f t="shared" si="3"/>
        <v>-30</v>
      </c>
      <c r="G42" s="13">
        <v>95</v>
      </c>
      <c r="H42" s="13">
        <v>60</v>
      </c>
      <c r="N42" s="14">
        <v>5</v>
      </c>
      <c r="O42" s="13">
        <v>90</v>
      </c>
      <c r="P42" s="13">
        <v>75</v>
      </c>
    </row>
    <row r="43" spans="6:16" ht="12.75">
      <c r="F43" s="4">
        <f t="shared" si="3"/>
        <v>-40</v>
      </c>
      <c r="G43" s="13">
        <v>105</v>
      </c>
      <c r="H43" s="13">
        <v>60</v>
      </c>
      <c r="N43" s="14">
        <v>5</v>
      </c>
      <c r="O43" s="13">
        <v>100</v>
      </c>
      <c r="P43" s="13">
        <v>75</v>
      </c>
    </row>
    <row r="44" spans="6:16" ht="12.75">
      <c r="F44" s="4">
        <f t="shared" si="3"/>
        <v>-50</v>
      </c>
      <c r="G44" s="13">
        <v>115</v>
      </c>
      <c r="H44" s="13">
        <v>60</v>
      </c>
      <c r="N44" s="14">
        <v>5</v>
      </c>
      <c r="O44" s="13">
        <v>110</v>
      </c>
      <c r="P44" s="13">
        <v>75</v>
      </c>
    </row>
    <row r="45" spans="6:16" ht="12.75">
      <c r="F45" s="4">
        <f t="shared" si="3"/>
        <v>-60</v>
      </c>
      <c r="G45" s="13">
        <v>125</v>
      </c>
      <c r="H45" s="13">
        <v>60</v>
      </c>
      <c r="N45" s="14">
        <v>5</v>
      </c>
      <c r="O45" s="13">
        <v>120</v>
      </c>
      <c r="P45" s="13">
        <v>75</v>
      </c>
    </row>
    <row r="46" spans="6:16" ht="12.75">
      <c r="F46" s="4">
        <f t="shared" si="3"/>
        <v>-70</v>
      </c>
      <c r="G46" s="13">
        <v>135</v>
      </c>
      <c r="H46" s="13">
        <v>60</v>
      </c>
      <c r="N46" s="14">
        <v>5</v>
      </c>
      <c r="O46" s="13">
        <v>130</v>
      </c>
      <c r="P46" s="13">
        <v>75</v>
      </c>
    </row>
    <row r="49" spans="1:14" ht="12.75">
      <c r="A49" s="15" t="s">
        <v>62</v>
      </c>
      <c r="F49" s="15" t="s">
        <v>62</v>
      </c>
      <c r="I49" s="15" t="s">
        <v>63</v>
      </c>
      <c r="N49" s="15" t="s">
        <v>63</v>
      </c>
    </row>
    <row r="50" spans="1:16" ht="12.75">
      <c r="A50" s="7" t="s">
        <v>64</v>
      </c>
      <c r="B50" t="s">
        <v>31</v>
      </c>
      <c r="F50" s="15" t="s">
        <v>64</v>
      </c>
      <c r="G50" s="2" t="s">
        <v>70</v>
      </c>
      <c r="H50" s="2" t="s">
        <v>71</v>
      </c>
      <c r="I50" s="7" t="s">
        <v>64</v>
      </c>
      <c r="J50" t="s">
        <v>69</v>
      </c>
      <c r="N50" s="15" t="s">
        <v>64</v>
      </c>
      <c r="O50" s="2" t="s">
        <v>71</v>
      </c>
      <c r="P50" s="2" t="s">
        <v>70</v>
      </c>
    </row>
    <row r="51" spans="6:16" ht="12.75">
      <c r="F51" s="2" t="s">
        <v>5</v>
      </c>
      <c r="G51" s="2" t="s">
        <v>57</v>
      </c>
      <c r="H51" s="2" t="s">
        <v>65</v>
      </c>
      <c r="N51" s="2" t="s">
        <v>5</v>
      </c>
      <c r="O51" s="2" t="s">
        <v>57</v>
      </c>
      <c r="P51" s="2" t="s">
        <v>65</v>
      </c>
    </row>
    <row r="52" spans="6:16" ht="12.75">
      <c r="F52" s="2" t="s">
        <v>6</v>
      </c>
      <c r="G52" s="2" t="s">
        <v>50</v>
      </c>
      <c r="H52" s="2" t="s">
        <v>50</v>
      </c>
      <c r="N52" s="2" t="s">
        <v>6</v>
      </c>
      <c r="O52" s="2" t="s">
        <v>50</v>
      </c>
      <c r="P52" s="2" t="s">
        <v>50</v>
      </c>
    </row>
    <row r="53" spans="6:16" ht="12.75">
      <c r="F53" s="4">
        <f>G53-H53</f>
        <v>-70</v>
      </c>
      <c r="G53" s="13">
        <v>0</v>
      </c>
      <c r="H53" s="13">
        <v>70</v>
      </c>
      <c r="N53" s="14">
        <f>P53-O53</f>
        <v>70</v>
      </c>
      <c r="O53" s="13">
        <v>0</v>
      </c>
      <c r="P53" s="13">
        <v>70</v>
      </c>
    </row>
    <row r="54" spans="6:16" ht="12.75">
      <c r="F54" s="4">
        <f aca="true" t="shared" si="4" ref="F54:F66">G54-H54</f>
        <v>-60</v>
      </c>
      <c r="G54" s="13">
        <v>10</v>
      </c>
      <c r="H54" s="13">
        <v>70</v>
      </c>
      <c r="N54" s="14">
        <f aca="true" t="shared" si="5" ref="N54:N66">P54-O54</f>
        <v>60</v>
      </c>
      <c r="O54" s="13">
        <v>10</v>
      </c>
      <c r="P54" s="13">
        <v>70</v>
      </c>
    </row>
    <row r="55" spans="6:16" ht="12.75">
      <c r="F55" s="4">
        <f t="shared" si="4"/>
        <v>-50</v>
      </c>
      <c r="G55" s="13">
        <v>20</v>
      </c>
      <c r="H55" s="13">
        <v>70</v>
      </c>
      <c r="N55" s="14">
        <f t="shared" si="5"/>
        <v>50</v>
      </c>
      <c r="O55" s="13">
        <v>20</v>
      </c>
      <c r="P55" s="13">
        <v>70</v>
      </c>
    </row>
    <row r="56" spans="6:16" ht="12.75">
      <c r="F56" s="4">
        <f t="shared" si="4"/>
        <v>-40</v>
      </c>
      <c r="G56" s="13">
        <v>30</v>
      </c>
      <c r="H56" s="13">
        <v>70</v>
      </c>
      <c r="N56" s="14">
        <f t="shared" si="5"/>
        <v>40</v>
      </c>
      <c r="O56" s="13">
        <v>30</v>
      </c>
      <c r="P56" s="13">
        <v>70</v>
      </c>
    </row>
    <row r="57" spans="6:16" ht="12.75">
      <c r="F57" s="4">
        <f t="shared" si="4"/>
        <v>-30</v>
      </c>
      <c r="G57" s="13">
        <v>40</v>
      </c>
      <c r="H57" s="13">
        <v>70</v>
      </c>
      <c r="N57" s="14">
        <f t="shared" si="5"/>
        <v>30</v>
      </c>
      <c r="O57" s="13">
        <v>40</v>
      </c>
      <c r="P57" s="13">
        <v>70</v>
      </c>
    </row>
    <row r="58" spans="6:16" ht="12.75">
      <c r="F58" s="4">
        <f t="shared" si="4"/>
        <v>-20</v>
      </c>
      <c r="G58" s="13">
        <v>50</v>
      </c>
      <c r="H58" s="13">
        <v>70</v>
      </c>
      <c r="N58" s="14">
        <f t="shared" si="5"/>
        <v>20</v>
      </c>
      <c r="O58" s="13">
        <v>50</v>
      </c>
      <c r="P58" s="13">
        <v>70</v>
      </c>
    </row>
    <row r="59" spans="6:16" ht="12.75">
      <c r="F59" s="4">
        <f t="shared" si="4"/>
        <v>-10</v>
      </c>
      <c r="G59" s="13">
        <v>60</v>
      </c>
      <c r="H59" s="13">
        <v>70</v>
      </c>
      <c r="N59" s="14">
        <f t="shared" si="5"/>
        <v>10</v>
      </c>
      <c r="O59" s="13">
        <v>60</v>
      </c>
      <c r="P59" s="13">
        <v>70</v>
      </c>
    </row>
    <row r="60" spans="6:16" ht="12.75">
      <c r="F60" s="13">
        <f t="shared" si="4"/>
        <v>0</v>
      </c>
      <c r="G60" s="13">
        <v>70</v>
      </c>
      <c r="H60" s="13">
        <v>70</v>
      </c>
      <c r="N60" s="13">
        <f t="shared" si="5"/>
        <v>0</v>
      </c>
      <c r="O60" s="13">
        <v>70</v>
      </c>
      <c r="P60" s="13">
        <v>70</v>
      </c>
    </row>
    <row r="61" spans="6:16" ht="12.75">
      <c r="F61" s="14">
        <f t="shared" si="4"/>
        <v>10</v>
      </c>
      <c r="G61" s="13">
        <v>80</v>
      </c>
      <c r="H61" s="13">
        <v>70</v>
      </c>
      <c r="N61" s="4">
        <f t="shared" si="5"/>
        <v>-10</v>
      </c>
      <c r="O61" s="13">
        <v>80</v>
      </c>
      <c r="P61" s="13">
        <v>70</v>
      </c>
    </row>
    <row r="62" spans="6:16" ht="12.75">
      <c r="F62" s="14">
        <f t="shared" si="4"/>
        <v>20</v>
      </c>
      <c r="G62" s="13">
        <v>90</v>
      </c>
      <c r="H62" s="13">
        <v>70</v>
      </c>
      <c r="N62" s="4">
        <f t="shared" si="5"/>
        <v>-20</v>
      </c>
      <c r="O62" s="13">
        <v>90</v>
      </c>
      <c r="P62" s="13">
        <v>70</v>
      </c>
    </row>
    <row r="63" spans="6:16" ht="12.75">
      <c r="F63" s="14">
        <f t="shared" si="4"/>
        <v>30</v>
      </c>
      <c r="G63" s="13">
        <v>100</v>
      </c>
      <c r="H63" s="13">
        <v>70</v>
      </c>
      <c r="N63" s="4">
        <f t="shared" si="5"/>
        <v>-30</v>
      </c>
      <c r="O63" s="13">
        <v>100</v>
      </c>
      <c r="P63" s="13">
        <v>70</v>
      </c>
    </row>
    <row r="64" spans="6:16" ht="12.75">
      <c r="F64" s="14">
        <f t="shared" si="4"/>
        <v>40</v>
      </c>
      <c r="G64" s="13">
        <v>110</v>
      </c>
      <c r="H64" s="13">
        <v>70</v>
      </c>
      <c r="N64" s="4">
        <f t="shared" si="5"/>
        <v>-40</v>
      </c>
      <c r="O64" s="13">
        <v>110</v>
      </c>
      <c r="P64" s="13">
        <v>70</v>
      </c>
    </row>
    <row r="65" spans="6:16" ht="12.75">
      <c r="F65" s="14">
        <f t="shared" si="4"/>
        <v>50</v>
      </c>
      <c r="G65" s="13">
        <v>120</v>
      </c>
      <c r="H65" s="13">
        <v>70</v>
      </c>
      <c r="N65" s="4">
        <f t="shared" si="5"/>
        <v>-50</v>
      </c>
      <c r="O65" s="13">
        <v>120</v>
      </c>
      <c r="P65" s="13">
        <v>70</v>
      </c>
    </row>
    <row r="66" spans="6:16" ht="12.75">
      <c r="F66" s="14">
        <f t="shared" si="4"/>
        <v>60</v>
      </c>
      <c r="G66" s="13">
        <v>130</v>
      </c>
      <c r="H66" s="13">
        <v>70</v>
      </c>
      <c r="N66" s="4">
        <f t="shared" si="5"/>
        <v>-60</v>
      </c>
      <c r="O66" s="13">
        <v>130</v>
      </c>
      <c r="P66" s="13">
        <v>70</v>
      </c>
    </row>
  </sheetData>
  <printOptions/>
  <pageMargins left="0.75" right="0.75" top="1" bottom="1" header="0.5" footer="0.5"/>
  <pageSetup fitToHeight="1" fitToWidth="1" orientation="portrait" scale="5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A1">
      <selection activeCell="A1" sqref="A1"/>
    </sheetView>
  </sheetViews>
  <sheetFormatPr defaultColWidth="9.140625" defaultRowHeight="12.75"/>
  <cols>
    <col min="2" max="2" width="12.57421875" style="0" customWidth="1"/>
  </cols>
  <sheetData>
    <row r="1" ht="12.75">
      <c r="A1" s="70" t="s">
        <v>119</v>
      </c>
    </row>
    <row r="2" ht="12.75">
      <c r="A2" t="s">
        <v>120</v>
      </c>
    </row>
    <row r="4" ht="12.75">
      <c r="E4" s="2" t="s">
        <v>118</v>
      </c>
    </row>
    <row r="5" ht="12.75">
      <c r="E5" s="28" t="s">
        <v>117</v>
      </c>
    </row>
    <row r="6" spans="1:8" ht="13.5" thickBot="1">
      <c r="A6" s="2"/>
      <c r="B6" s="2"/>
      <c r="C6" s="2"/>
      <c r="D6" s="65" t="s">
        <v>116</v>
      </c>
      <c r="E6" s="2"/>
      <c r="F6" s="2"/>
      <c r="G6" s="2"/>
      <c r="H6" s="2"/>
    </row>
    <row r="7" spans="1:8" ht="17.25" thickBot="1" thickTop="1">
      <c r="A7" s="2"/>
      <c r="B7" s="15"/>
      <c r="C7" s="62"/>
      <c r="D7" s="63" t="s">
        <v>108</v>
      </c>
      <c r="E7" s="64"/>
      <c r="F7" s="59"/>
      <c r="G7" s="60" t="s">
        <v>115</v>
      </c>
      <c r="H7" s="61"/>
    </row>
    <row r="8" spans="1:8" ht="13.5" thickTop="1">
      <c r="A8" s="43"/>
      <c r="B8" s="44"/>
      <c r="C8" s="47"/>
      <c r="D8" s="48"/>
      <c r="E8" s="49" t="s">
        <v>106</v>
      </c>
      <c r="F8" s="52"/>
      <c r="G8" s="53"/>
      <c r="H8" s="54" t="s">
        <v>106</v>
      </c>
    </row>
    <row r="9" spans="1:8" ht="13.5" thickBot="1">
      <c r="A9" s="45" t="s">
        <v>58</v>
      </c>
      <c r="B9" s="46" t="s">
        <v>104</v>
      </c>
      <c r="C9" s="50" t="s">
        <v>105</v>
      </c>
      <c r="D9" s="57" t="s">
        <v>114</v>
      </c>
      <c r="E9" s="51" t="s">
        <v>107</v>
      </c>
      <c r="F9" s="55" t="s">
        <v>105</v>
      </c>
      <c r="G9" s="58" t="s">
        <v>114</v>
      </c>
      <c r="H9" s="56" t="s">
        <v>107</v>
      </c>
    </row>
    <row r="10" spans="1:8" ht="18.75" thickTop="1">
      <c r="A10" s="77">
        <v>20</v>
      </c>
      <c r="B10" s="78">
        <v>37894</v>
      </c>
      <c r="C10" s="41">
        <v>0</v>
      </c>
      <c r="D10" s="71">
        <v>8.6</v>
      </c>
      <c r="E10" s="35">
        <v>462</v>
      </c>
      <c r="F10" s="37">
        <v>0</v>
      </c>
      <c r="G10" s="74">
        <v>4</v>
      </c>
      <c r="H10" s="38">
        <v>51</v>
      </c>
    </row>
    <row r="11" spans="1:8" ht="18.75" thickBot="1">
      <c r="A11" s="79">
        <v>20</v>
      </c>
      <c r="B11" s="80" t="s">
        <v>109</v>
      </c>
      <c r="C11" s="66">
        <v>0</v>
      </c>
      <c r="D11" s="72">
        <v>8.62</v>
      </c>
      <c r="E11" s="67">
        <v>3079</v>
      </c>
      <c r="F11" s="68">
        <v>0</v>
      </c>
      <c r="G11" s="75">
        <v>0</v>
      </c>
      <c r="H11" s="69">
        <v>13013</v>
      </c>
    </row>
    <row r="12" spans="1:8" ht="18">
      <c r="A12" s="77">
        <v>20</v>
      </c>
      <c r="B12" s="78">
        <v>38016</v>
      </c>
      <c r="C12" s="41">
        <v>0</v>
      </c>
      <c r="D12" s="73">
        <v>8.63</v>
      </c>
      <c r="E12" s="35">
        <v>28296</v>
      </c>
      <c r="F12" s="37">
        <v>50</v>
      </c>
      <c r="G12" s="76">
        <v>0.15</v>
      </c>
      <c r="H12" s="38">
        <v>79265</v>
      </c>
    </row>
    <row r="13" spans="1:8" ht="18">
      <c r="A13" s="77">
        <v>20</v>
      </c>
      <c r="B13" s="78" t="s">
        <v>110</v>
      </c>
      <c r="C13" s="41">
        <v>0</v>
      </c>
      <c r="D13" s="73">
        <v>8.7</v>
      </c>
      <c r="E13" s="35">
        <v>337</v>
      </c>
      <c r="F13" s="37">
        <v>0</v>
      </c>
      <c r="G13" s="76">
        <v>0.2</v>
      </c>
      <c r="H13" s="38">
        <v>465</v>
      </c>
    </row>
    <row r="14" spans="1:8" ht="18">
      <c r="A14" s="77">
        <v>22.5</v>
      </c>
      <c r="B14" s="78" t="s">
        <v>111</v>
      </c>
      <c r="C14" s="41">
        <v>0</v>
      </c>
      <c r="D14" s="73">
        <v>6.04</v>
      </c>
      <c r="E14" s="35">
        <v>781</v>
      </c>
      <c r="F14" s="37">
        <v>0</v>
      </c>
      <c r="G14" s="76">
        <v>0</v>
      </c>
      <c r="H14" s="38">
        <v>5920</v>
      </c>
    </row>
    <row r="15" spans="1:8" ht="18.75" thickBot="1">
      <c r="A15" s="79">
        <v>22.5</v>
      </c>
      <c r="B15" s="81" t="s">
        <v>109</v>
      </c>
      <c r="C15" s="66">
        <v>0</v>
      </c>
      <c r="D15" s="72">
        <v>6.06</v>
      </c>
      <c r="E15" s="67">
        <v>7050</v>
      </c>
      <c r="F15" s="68">
        <v>0</v>
      </c>
      <c r="G15" s="75">
        <v>0.05</v>
      </c>
      <c r="H15" s="69">
        <v>35024</v>
      </c>
    </row>
    <row r="16" spans="1:8" ht="18">
      <c r="A16" s="77">
        <v>22.5</v>
      </c>
      <c r="B16" s="82" t="s">
        <v>112</v>
      </c>
      <c r="C16" s="41">
        <v>0</v>
      </c>
      <c r="D16" s="73">
        <v>6.1</v>
      </c>
      <c r="E16" s="35">
        <v>36628</v>
      </c>
      <c r="F16" s="37">
        <v>20</v>
      </c>
      <c r="G16" s="76">
        <v>0.3</v>
      </c>
      <c r="H16" s="38">
        <v>70461</v>
      </c>
    </row>
    <row r="17" spans="1:8" ht="18">
      <c r="A17" s="77">
        <v>22.5</v>
      </c>
      <c r="B17" s="78" t="s">
        <v>110</v>
      </c>
      <c r="C17" s="41">
        <v>0</v>
      </c>
      <c r="D17" s="73">
        <v>6.5</v>
      </c>
      <c r="E17" s="35">
        <v>1409</v>
      </c>
      <c r="F17" s="37">
        <v>0</v>
      </c>
      <c r="G17" s="76">
        <v>0.55</v>
      </c>
      <c r="H17" s="38">
        <v>1338</v>
      </c>
    </row>
    <row r="18" spans="1:8" ht="18">
      <c r="A18" s="77">
        <v>25</v>
      </c>
      <c r="B18" s="78" t="s">
        <v>111</v>
      </c>
      <c r="C18" s="41">
        <v>100</v>
      </c>
      <c r="D18" s="73">
        <v>3.5</v>
      </c>
      <c r="E18" s="35">
        <v>33022</v>
      </c>
      <c r="F18" s="37">
        <v>0</v>
      </c>
      <c r="G18" s="76">
        <v>0</v>
      </c>
      <c r="H18" s="38">
        <v>45132</v>
      </c>
    </row>
    <row r="19" spans="1:8" ht="18.75" thickBot="1">
      <c r="A19" s="79">
        <v>25</v>
      </c>
      <c r="B19" s="81" t="s">
        <v>109</v>
      </c>
      <c r="C19" s="66">
        <v>14</v>
      </c>
      <c r="D19" s="72">
        <v>3.7</v>
      </c>
      <c r="E19" s="67">
        <v>49578</v>
      </c>
      <c r="F19" s="68">
        <v>0</v>
      </c>
      <c r="G19" s="75">
        <v>0.1</v>
      </c>
      <c r="H19" s="69">
        <v>51522</v>
      </c>
    </row>
    <row r="20" spans="1:8" ht="18">
      <c r="A20" s="77">
        <v>25</v>
      </c>
      <c r="B20" s="82" t="s">
        <v>112</v>
      </c>
      <c r="C20" s="41">
        <v>12</v>
      </c>
      <c r="D20" s="73">
        <v>4.2</v>
      </c>
      <c r="E20" s="35">
        <v>98562</v>
      </c>
      <c r="F20" s="37">
        <v>10</v>
      </c>
      <c r="G20" s="76">
        <v>0.7</v>
      </c>
      <c r="H20" s="38">
        <v>140007</v>
      </c>
    </row>
    <row r="21" spans="1:8" ht="18">
      <c r="A21" s="77">
        <v>25</v>
      </c>
      <c r="B21" s="78" t="s">
        <v>110</v>
      </c>
      <c r="C21" s="41">
        <v>0</v>
      </c>
      <c r="D21" s="73">
        <v>4.5</v>
      </c>
      <c r="E21" s="35">
        <v>3300</v>
      </c>
      <c r="F21" s="37">
        <v>0</v>
      </c>
      <c r="G21" s="76">
        <v>1.1</v>
      </c>
      <c r="H21" s="38">
        <v>4424</v>
      </c>
    </row>
    <row r="22" spans="1:8" ht="18">
      <c r="A22" s="77">
        <v>27.5</v>
      </c>
      <c r="B22" s="78" t="s">
        <v>111</v>
      </c>
      <c r="C22" s="41">
        <v>1561</v>
      </c>
      <c r="D22" s="73">
        <v>1.15</v>
      </c>
      <c r="E22" s="35">
        <v>106054</v>
      </c>
      <c r="F22" s="37">
        <v>66</v>
      </c>
      <c r="G22" s="76">
        <v>0.1</v>
      </c>
      <c r="H22" s="38">
        <v>43935</v>
      </c>
    </row>
    <row r="23" spans="1:8" ht="18.75" thickBot="1">
      <c r="A23" s="79">
        <v>27.5</v>
      </c>
      <c r="B23" s="81" t="s">
        <v>109</v>
      </c>
      <c r="C23" s="66">
        <v>152</v>
      </c>
      <c r="D23" s="72">
        <v>1.6</v>
      </c>
      <c r="E23" s="67">
        <v>156668</v>
      </c>
      <c r="F23" s="68">
        <v>362</v>
      </c>
      <c r="G23" s="75">
        <v>0.55</v>
      </c>
      <c r="H23" s="69">
        <v>62400</v>
      </c>
    </row>
    <row r="24" spans="1:8" ht="18">
      <c r="A24" s="77">
        <v>27.5</v>
      </c>
      <c r="B24" s="82" t="s">
        <v>112</v>
      </c>
      <c r="C24" s="41">
        <v>1010</v>
      </c>
      <c r="D24" s="73">
        <v>2.4</v>
      </c>
      <c r="E24" s="35">
        <v>126385</v>
      </c>
      <c r="F24" s="37">
        <v>4</v>
      </c>
      <c r="G24" s="76">
        <v>1.45</v>
      </c>
      <c r="H24" s="38">
        <v>77798</v>
      </c>
    </row>
    <row r="25" spans="1:8" ht="18">
      <c r="A25" s="77">
        <v>27.5</v>
      </c>
      <c r="B25" s="78" t="s">
        <v>110</v>
      </c>
      <c r="C25" s="41">
        <v>0</v>
      </c>
      <c r="D25" s="73">
        <v>3</v>
      </c>
      <c r="E25" s="35">
        <v>3921</v>
      </c>
      <c r="F25" s="37">
        <v>20</v>
      </c>
      <c r="G25" s="76">
        <v>2.05</v>
      </c>
      <c r="H25" s="38">
        <v>5279</v>
      </c>
    </row>
    <row r="26" spans="1:8" ht="18">
      <c r="A26" s="77">
        <v>30</v>
      </c>
      <c r="B26" s="78" t="s">
        <v>111</v>
      </c>
      <c r="C26" s="41">
        <v>70</v>
      </c>
      <c r="D26" s="73">
        <v>0.05</v>
      </c>
      <c r="E26" s="35">
        <v>22885</v>
      </c>
      <c r="F26" s="37">
        <v>56</v>
      </c>
      <c r="G26" s="76">
        <v>1.55</v>
      </c>
      <c r="H26" s="38">
        <v>9636</v>
      </c>
    </row>
    <row r="27" spans="1:8" ht="18.75" thickBot="1">
      <c r="A27" s="79">
        <v>30</v>
      </c>
      <c r="B27" s="81" t="s">
        <v>109</v>
      </c>
      <c r="C27" s="66">
        <v>326</v>
      </c>
      <c r="D27" s="72">
        <v>0.45</v>
      </c>
      <c r="E27" s="67">
        <v>107254</v>
      </c>
      <c r="F27" s="68">
        <v>5</v>
      </c>
      <c r="G27" s="75">
        <v>2</v>
      </c>
      <c r="H27" s="69">
        <v>19620</v>
      </c>
    </row>
    <row r="28" spans="1:8" ht="18">
      <c r="A28" s="77">
        <v>30</v>
      </c>
      <c r="B28" s="82" t="s">
        <v>112</v>
      </c>
      <c r="C28" s="41">
        <v>268</v>
      </c>
      <c r="D28" s="73">
        <v>1.2</v>
      </c>
      <c r="E28" s="35">
        <v>242287</v>
      </c>
      <c r="F28" s="37">
        <v>0</v>
      </c>
      <c r="G28" s="76">
        <v>2.75</v>
      </c>
      <c r="H28" s="38">
        <v>157068</v>
      </c>
    </row>
    <row r="29" spans="1:8" ht="18">
      <c r="A29" s="77">
        <v>30</v>
      </c>
      <c r="B29" s="78" t="s">
        <v>110</v>
      </c>
      <c r="C29" s="41">
        <v>10</v>
      </c>
      <c r="D29" s="73">
        <v>1.85</v>
      </c>
      <c r="E29" s="35">
        <v>8517</v>
      </c>
      <c r="F29" s="37">
        <v>0</v>
      </c>
      <c r="G29" s="76">
        <v>3.3</v>
      </c>
      <c r="H29" s="38">
        <v>2655</v>
      </c>
    </row>
    <row r="30" spans="1:8" ht="18">
      <c r="A30" s="77">
        <v>32.5</v>
      </c>
      <c r="B30" s="78" t="s">
        <v>111</v>
      </c>
      <c r="C30" s="41">
        <v>0</v>
      </c>
      <c r="D30" s="73">
        <v>0</v>
      </c>
      <c r="E30" s="35">
        <v>74</v>
      </c>
      <c r="F30" s="37">
        <v>0</v>
      </c>
      <c r="G30" s="76">
        <v>3.9</v>
      </c>
      <c r="H30" s="38">
        <v>94</v>
      </c>
    </row>
    <row r="31" spans="1:8" ht="18.75" thickBot="1">
      <c r="A31" s="79">
        <v>32.5</v>
      </c>
      <c r="B31" s="81" t="s">
        <v>109</v>
      </c>
      <c r="C31" s="66">
        <v>0</v>
      </c>
      <c r="D31" s="72">
        <v>0.1</v>
      </c>
      <c r="E31" s="67">
        <v>18469</v>
      </c>
      <c r="F31" s="68">
        <v>150</v>
      </c>
      <c r="G31" s="75">
        <v>4.2</v>
      </c>
      <c r="H31" s="69">
        <v>3478</v>
      </c>
    </row>
    <row r="32" spans="1:8" ht="18">
      <c r="A32" s="77">
        <v>32.5</v>
      </c>
      <c r="B32" s="82" t="s">
        <v>112</v>
      </c>
      <c r="C32" s="41">
        <v>11</v>
      </c>
      <c r="D32" s="73">
        <v>1.5</v>
      </c>
      <c r="E32" s="35">
        <v>131051</v>
      </c>
      <c r="F32" s="37">
        <v>0</v>
      </c>
      <c r="G32" s="76">
        <v>4.6</v>
      </c>
      <c r="H32" s="38">
        <v>71365</v>
      </c>
    </row>
    <row r="33" spans="1:8" ht="18">
      <c r="A33" s="77">
        <v>32.5</v>
      </c>
      <c r="B33" s="78" t="s">
        <v>110</v>
      </c>
      <c r="C33" s="41">
        <v>67</v>
      </c>
      <c r="D33" s="73">
        <v>1</v>
      </c>
      <c r="E33" s="35">
        <v>4171</v>
      </c>
      <c r="F33" s="37">
        <v>0</v>
      </c>
      <c r="G33" s="76">
        <v>5</v>
      </c>
      <c r="H33" s="38">
        <v>2704</v>
      </c>
    </row>
    <row r="34" spans="1:8" ht="18">
      <c r="A34" s="77">
        <v>35</v>
      </c>
      <c r="B34" s="78" t="s">
        <v>111</v>
      </c>
      <c r="C34" s="41">
        <v>0</v>
      </c>
      <c r="D34" s="73">
        <v>0.05</v>
      </c>
      <c r="E34" s="35">
        <v>1</v>
      </c>
      <c r="F34" s="37">
        <v>0</v>
      </c>
      <c r="G34" s="76">
        <v>6.4</v>
      </c>
      <c r="H34" s="38">
        <v>21</v>
      </c>
    </row>
    <row r="35" spans="1:8" ht="18.75" thickBot="1">
      <c r="A35" s="79">
        <v>35</v>
      </c>
      <c r="B35" s="81" t="s">
        <v>109</v>
      </c>
      <c r="C35" s="66">
        <v>0</v>
      </c>
      <c r="D35" s="72">
        <v>0.05</v>
      </c>
      <c r="E35" s="67">
        <v>7250</v>
      </c>
      <c r="F35" s="68">
        <v>0</v>
      </c>
      <c r="G35" s="75">
        <v>6.6</v>
      </c>
      <c r="H35" s="69">
        <v>2218</v>
      </c>
    </row>
    <row r="36" spans="1:8" ht="18">
      <c r="A36" s="77">
        <v>35</v>
      </c>
      <c r="B36" s="82" t="s">
        <v>112</v>
      </c>
      <c r="C36" s="41">
        <v>6</v>
      </c>
      <c r="D36" s="73">
        <v>0.2</v>
      </c>
      <c r="E36" s="35">
        <v>137170</v>
      </c>
      <c r="F36" s="37">
        <v>0</v>
      </c>
      <c r="G36" s="76">
        <v>6.8</v>
      </c>
      <c r="H36" s="38">
        <v>62404</v>
      </c>
    </row>
    <row r="37" spans="1:8" ht="18.75" thickBot="1">
      <c r="A37" s="83">
        <v>35</v>
      </c>
      <c r="B37" s="84" t="s">
        <v>110</v>
      </c>
      <c r="C37" s="42">
        <v>2</v>
      </c>
      <c r="D37" s="72">
        <v>0.5</v>
      </c>
      <c r="E37" s="36">
        <v>5103</v>
      </c>
      <c r="F37" s="39">
        <v>0</v>
      </c>
      <c r="G37" s="75">
        <v>7</v>
      </c>
      <c r="H37" s="40">
        <v>895</v>
      </c>
    </row>
    <row r="38" ht="13.5" thickTop="1">
      <c r="A38" t="s">
        <v>113</v>
      </c>
    </row>
  </sheetData>
  <printOptions/>
  <pageMargins left="0.75" right="0.75" top="1" bottom="1" header="0.5" footer="0.5"/>
  <pageSetup fitToHeight="1" fitToWidth="1" orientation="portrait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0"/>
  <sheetViews>
    <sheetView workbookViewId="0" topLeftCell="A1">
      <selection activeCell="A1" sqref="A1"/>
    </sheetView>
  </sheetViews>
  <sheetFormatPr defaultColWidth="9.140625" defaultRowHeight="12.75"/>
  <cols>
    <col min="7" max="7" width="10.140625" style="0" customWidth="1"/>
    <col min="8" max="8" width="7.28125" style="0" customWidth="1"/>
    <col min="9" max="9" width="5.57421875" style="0" customWidth="1"/>
    <col min="10" max="10" width="11.28125" style="0" customWidth="1"/>
    <col min="11" max="11" width="11.28125" style="0" bestFit="1" customWidth="1"/>
    <col min="12" max="12" width="11.140625" style="0" customWidth="1"/>
    <col min="14" max="14" width="11.421875" style="0" customWidth="1"/>
    <col min="15" max="15" width="14.8515625" style="0" customWidth="1"/>
    <col min="16" max="16" width="7.8515625" style="0" customWidth="1"/>
    <col min="17" max="17" width="6.421875" style="0" customWidth="1"/>
  </cols>
  <sheetData>
    <row r="1" ht="12.75">
      <c r="A1" t="s">
        <v>72</v>
      </c>
    </row>
    <row r="3" ht="25.5">
      <c r="A3" s="16" t="s">
        <v>79</v>
      </c>
    </row>
    <row r="4" ht="25.5">
      <c r="A4" s="16" t="s">
        <v>74</v>
      </c>
    </row>
    <row r="5" ht="20.25">
      <c r="A5" s="20" t="s">
        <v>86</v>
      </c>
    </row>
    <row r="8" ht="25.5">
      <c r="A8" s="16" t="s">
        <v>80</v>
      </c>
    </row>
    <row r="9" ht="20.25">
      <c r="A9" s="20" t="s">
        <v>85</v>
      </c>
    </row>
    <row r="12" ht="25.5">
      <c r="A12" s="16" t="s">
        <v>82</v>
      </c>
    </row>
    <row r="13" ht="25.5">
      <c r="A13" s="16" t="s">
        <v>74</v>
      </c>
    </row>
    <row r="14" ht="20.25">
      <c r="A14" s="20" t="s">
        <v>88</v>
      </c>
    </row>
    <row r="17" ht="25.5">
      <c r="A17" s="16" t="s">
        <v>81</v>
      </c>
    </row>
    <row r="18" spans="1:2" ht="20.25">
      <c r="A18" s="20" t="s">
        <v>77</v>
      </c>
      <c r="B18" s="20" t="s">
        <v>87</v>
      </c>
    </row>
    <row r="20" spans="1:14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4" ht="13.5" thickBot="1"/>
    <row r="25" spans="1:10" ht="27.75" thickBot="1" thickTop="1">
      <c r="A25" s="16" t="s">
        <v>73</v>
      </c>
      <c r="J25" s="17">
        <v>4.2</v>
      </c>
    </row>
    <row r="26" spans="1:14" ht="27" thickBot="1" thickTop="1">
      <c r="A26" s="16" t="s">
        <v>74</v>
      </c>
      <c r="N26" s="25">
        <v>28.51</v>
      </c>
    </row>
    <row r="27" ht="14.25" thickBot="1" thickTop="1"/>
    <row r="28" spans="1:10" ht="27.75" thickBot="1" thickTop="1">
      <c r="A28" s="16" t="s">
        <v>76</v>
      </c>
      <c r="J28" s="17">
        <v>0.7</v>
      </c>
    </row>
    <row r="29" ht="13.5" thickTop="1"/>
    <row r="32" spans="2:15" ht="12.75">
      <c r="B32" s="15" t="s">
        <v>16</v>
      </c>
      <c r="G32" s="15" t="s">
        <v>16</v>
      </c>
      <c r="J32" s="15" t="s">
        <v>16</v>
      </c>
      <c r="O32" s="15" t="s">
        <v>16</v>
      </c>
    </row>
    <row r="33" spans="2:17" ht="12.75">
      <c r="B33" s="7" t="s">
        <v>75</v>
      </c>
      <c r="G33" s="15" t="s">
        <v>15</v>
      </c>
      <c r="H33" s="2" t="s">
        <v>70</v>
      </c>
      <c r="I33" s="2" t="s">
        <v>71</v>
      </c>
      <c r="J33" s="7" t="s">
        <v>78</v>
      </c>
      <c r="O33" s="15" t="s">
        <v>59</v>
      </c>
      <c r="P33" s="2" t="s">
        <v>71</v>
      </c>
      <c r="Q33" s="2" t="s">
        <v>70</v>
      </c>
    </row>
    <row r="34" spans="7:19" ht="12.75">
      <c r="G34" s="2" t="s">
        <v>5</v>
      </c>
      <c r="H34" s="2" t="s">
        <v>57</v>
      </c>
      <c r="I34" s="2" t="s">
        <v>58</v>
      </c>
      <c r="O34" s="2" t="s">
        <v>5</v>
      </c>
      <c r="P34" s="2" t="s">
        <v>57</v>
      </c>
      <c r="Q34" s="2" t="s">
        <v>58</v>
      </c>
      <c r="S34" s="2"/>
    </row>
    <row r="35" spans="7:19" ht="12.75">
      <c r="G35" s="2" t="s">
        <v>6</v>
      </c>
      <c r="H35" s="2" t="s">
        <v>50</v>
      </c>
      <c r="I35" s="2" t="s">
        <v>50</v>
      </c>
      <c r="O35" s="2" t="s">
        <v>6</v>
      </c>
      <c r="P35" s="2" t="s">
        <v>50</v>
      </c>
      <c r="Q35" s="2" t="s">
        <v>50</v>
      </c>
      <c r="S35" s="2"/>
    </row>
    <row r="36" spans="7:19" ht="12.75">
      <c r="G36" s="21">
        <f>-J25</f>
        <v>-4.2</v>
      </c>
      <c r="H36" s="18">
        <v>0</v>
      </c>
      <c r="I36" s="13">
        <v>25</v>
      </c>
      <c r="O36" s="19">
        <f aca="true" t="shared" si="0" ref="O36:O42">Q36-P36-0.7</f>
        <v>24</v>
      </c>
      <c r="P36" s="18">
        <v>0.3</v>
      </c>
      <c r="Q36" s="13">
        <v>25</v>
      </c>
      <c r="S36" s="2"/>
    </row>
    <row r="37" spans="7:19" ht="12.75">
      <c r="G37" s="21">
        <f>G36</f>
        <v>-4.2</v>
      </c>
      <c r="H37" s="18">
        <v>9.2</v>
      </c>
      <c r="I37" s="13">
        <f>I36</f>
        <v>25</v>
      </c>
      <c r="O37" s="19">
        <f t="shared" si="0"/>
        <v>20</v>
      </c>
      <c r="P37" s="18">
        <v>4.3</v>
      </c>
      <c r="Q37" s="13">
        <f>Q36</f>
        <v>25</v>
      </c>
      <c r="S37" s="2"/>
    </row>
    <row r="38" spans="7:19" ht="13.5" thickBot="1">
      <c r="G38" s="21">
        <f>G37</f>
        <v>-4.2</v>
      </c>
      <c r="H38" s="18">
        <v>19.2</v>
      </c>
      <c r="I38" s="13">
        <f aca="true" t="shared" si="1" ref="I38:I49">I37</f>
        <v>25</v>
      </c>
      <c r="O38" s="19">
        <f t="shared" si="0"/>
        <v>16</v>
      </c>
      <c r="P38" s="18">
        <v>8.3</v>
      </c>
      <c r="Q38" s="13">
        <f aca="true" t="shared" si="2" ref="Q38:Q49">Q37</f>
        <v>25</v>
      </c>
      <c r="S38" s="2"/>
    </row>
    <row r="39" spans="7:19" ht="14.25" thickBot="1" thickTop="1">
      <c r="G39" s="24">
        <f aca="true" t="shared" si="3" ref="G39:G48">H39-I39-4.2</f>
        <v>0</v>
      </c>
      <c r="H39" s="22">
        <v>29.2</v>
      </c>
      <c r="I39" s="13">
        <f t="shared" si="1"/>
        <v>25</v>
      </c>
      <c r="O39" s="19">
        <f t="shared" si="0"/>
        <v>12</v>
      </c>
      <c r="P39" s="18">
        <v>12.3</v>
      </c>
      <c r="Q39" s="13">
        <f t="shared" si="2"/>
        <v>25</v>
      </c>
      <c r="S39" s="2"/>
    </row>
    <row r="40" spans="7:19" ht="13.5" thickTop="1">
      <c r="G40" s="19">
        <f t="shared" si="3"/>
        <v>10.000000000000004</v>
      </c>
      <c r="H40" s="18">
        <v>39.2</v>
      </c>
      <c r="I40" s="13">
        <f t="shared" si="1"/>
        <v>25</v>
      </c>
      <c r="O40" s="19">
        <f t="shared" si="0"/>
        <v>7.999999999999999</v>
      </c>
      <c r="P40" s="18">
        <v>16.3</v>
      </c>
      <c r="Q40" s="13">
        <f t="shared" si="2"/>
        <v>25</v>
      </c>
      <c r="S40" s="2"/>
    </row>
    <row r="41" spans="7:19" ht="13.5" thickBot="1">
      <c r="G41" s="19">
        <f t="shared" si="3"/>
        <v>20.000000000000004</v>
      </c>
      <c r="H41" s="18">
        <v>49.2</v>
      </c>
      <c r="I41" s="13">
        <f t="shared" si="1"/>
        <v>25</v>
      </c>
      <c r="O41" s="19">
        <f t="shared" si="0"/>
        <v>3.999999999999999</v>
      </c>
      <c r="P41" s="18">
        <v>20.3</v>
      </c>
      <c r="Q41" s="13">
        <f t="shared" si="2"/>
        <v>25</v>
      </c>
      <c r="S41" s="2"/>
    </row>
    <row r="42" spans="7:19" ht="14.25" thickBot="1" thickTop="1">
      <c r="G42" s="19">
        <f t="shared" si="3"/>
        <v>30.000000000000004</v>
      </c>
      <c r="H42" s="18">
        <v>59.2</v>
      </c>
      <c r="I42" s="13">
        <f t="shared" si="1"/>
        <v>25</v>
      </c>
      <c r="O42" s="24">
        <f t="shared" si="0"/>
        <v>0</v>
      </c>
      <c r="P42" s="22">
        <v>24.3</v>
      </c>
      <c r="Q42" s="13">
        <f t="shared" si="2"/>
        <v>25</v>
      </c>
      <c r="S42" s="2"/>
    </row>
    <row r="43" spans="7:19" ht="13.5" thickTop="1">
      <c r="G43" s="19">
        <f t="shared" si="3"/>
        <v>40</v>
      </c>
      <c r="H43" s="18">
        <v>69.2</v>
      </c>
      <c r="I43" s="13">
        <f t="shared" si="1"/>
        <v>25</v>
      </c>
      <c r="O43" s="21">
        <v>-0.7</v>
      </c>
      <c r="P43" s="18">
        <v>28.3</v>
      </c>
      <c r="Q43" s="13">
        <f t="shared" si="2"/>
        <v>25</v>
      </c>
      <c r="S43" s="2"/>
    </row>
    <row r="44" spans="7:19" ht="12.75">
      <c r="G44" s="19">
        <f t="shared" si="3"/>
        <v>50</v>
      </c>
      <c r="H44" s="18">
        <v>79.2</v>
      </c>
      <c r="I44" s="13">
        <f t="shared" si="1"/>
        <v>25</v>
      </c>
      <c r="O44" s="21">
        <v>-0.7</v>
      </c>
      <c r="P44" s="18">
        <v>32.3</v>
      </c>
      <c r="Q44" s="13">
        <f t="shared" si="2"/>
        <v>25</v>
      </c>
      <c r="S44" s="2"/>
    </row>
    <row r="45" spans="7:19" ht="12.75">
      <c r="G45" s="19">
        <f t="shared" si="3"/>
        <v>60</v>
      </c>
      <c r="H45" s="18">
        <v>89.2</v>
      </c>
      <c r="I45" s="13">
        <f t="shared" si="1"/>
        <v>25</v>
      </c>
      <c r="O45" s="21">
        <v>-0.7</v>
      </c>
      <c r="P45" s="18">
        <v>36.3</v>
      </c>
      <c r="Q45" s="13">
        <f t="shared" si="2"/>
        <v>25</v>
      </c>
      <c r="S45" s="2"/>
    </row>
    <row r="46" spans="7:19" ht="12.75">
      <c r="G46" s="19">
        <f t="shared" si="3"/>
        <v>70</v>
      </c>
      <c r="H46" s="18">
        <v>99.2</v>
      </c>
      <c r="I46" s="13">
        <f t="shared" si="1"/>
        <v>25</v>
      </c>
      <c r="O46" s="21">
        <v>-0.7</v>
      </c>
      <c r="P46" s="18">
        <v>40.3</v>
      </c>
      <c r="Q46" s="13">
        <f t="shared" si="2"/>
        <v>25</v>
      </c>
      <c r="S46" s="2"/>
    </row>
    <row r="47" spans="7:19" ht="12.75">
      <c r="G47" s="19">
        <f t="shared" si="3"/>
        <v>80</v>
      </c>
      <c r="H47" s="18">
        <v>109.2</v>
      </c>
      <c r="I47" s="13">
        <f t="shared" si="1"/>
        <v>25</v>
      </c>
      <c r="O47" s="21">
        <v>-0.7</v>
      </c>
      <c r="P47" s="18">
        <v>44.3</v>
      </c>
      <c r="Q47" s="13">
        <f t="shared" si="2"/>
        <v>25</v>
      </c>
      <c r="S47" s="2"/>
    </row>
    <row r="48" spans="7:19" ht="12.75">
      <c r="G48" s="19">
        <f t="shared" si="3"/>
        <v>90</v>
      </c>
      <c r="H48" s="18">
        <v>119.2</v>
      </c>
      <c r="I48" s="13">
        <f t="shared" si="1"/>
        <v>25</v>
      </c>
      <c r="O48" s="21">
        <v>-0.7</v>
      </c>
      <c r="P48" s="18">
        <v>48.3</v>
      </c>
      <c r="Q48" s="13">
        <f t="shared" si="2"/>
        <v>25</v>
      </c>
      <c r="S48" s="2"/>
    </row>
    <row r="49" spans="7:19" ht="12.75">
      <c r="G49" s="19">
        <f>H49-I49-4.2</f>
        <v>99.99999999999999</v>
      </c>
      <c r="H49" s="18">
        <v>129.2</v>
      </c>
      <c r="I49" s="13">
        <f t="shared" si="1"/>
        <v>25</v>
      </c>
      <c r="O49" s="21">
        <v>-0.7</v>
      </c>
      <c r="P49" s="18">
        <v>52.3</v>
      </c>
      <c r="Q49" s="13">
        <f t="shared" si="2"/>
        <v>25</v>
      </c>
      <c r="S49" s="2"/>
    </row>
    <row r="50" spans="7:19" ht="12.75">
      <c r="G50" s="19"/>
      <c r="H50" s="18"/>
      <c r="I50" s="13"/>
      <c r="O50" s="21"/>
      <c r="P50" s="18"/>
      <c r="Q50" s="13"/>
      <c r="S50" s="2"/>
    </row>
    <row r="51" spans="1:19" ht="25.5">
      <c r="A51" s="16" t="s">
        <v>82</v>
      </c>
      <c r="Q51" s="13"/>
      <c r="S51" s="2"/>
    </row>
    <row r="52" spans="1:19" ht="25.5">
      <c r="A52" s="16" t="s">
        <v>74</v>
      </c>
      <c r="Q52" s="13"/>
      <c r="S52" s="2"/>
    </row>
    <row r="53" spans="1:19" ht="20.25">
      <c r="A53" s="20" t="s">
        <v>88</v>
      </c>
      <c r="Q53" s="13"/>
      <c r="S53" s="2"/>
    </row>
    <row r="54" spans="17:19" ht="12.75">
      <c r="Q54" s="13"/>
      <c r="S54" s="2"/>
    </row>
    <row r="55" spans="17:19" ht="12.75">
      <c r="Q55" s="13"/>
      <c r="S55" s="2"/>
    </row>
    <row r="56" spans="1:19" ht="25.5">
      <c r="A56" s="16" t="s">
        <v>81</v>
      </c>
      <c r="Q56" s="13"/>
      <c r="S56" s="2"/>
    </row>
    <row r="57" spans="1:19" ht="20.25">
      <c r="A57" s="20" t="s">
        <v>77</v>
      </c>
      <c r="Q57" s="13"/>
      <c r="S57" s="2"/>
    </row>
    <row r="58" spans="17:19" ht="12.75">
      <c r="Q58" s="13"/>
      <c r="S58" s="2"/>
    </row>
    <row r="59" spans="1:19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Q59" s="13"/>
      <c r="S59" s="2"/>
    </row>
    <row r="60" spans="1:19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Q60" s="13"/>
      <c r="S60" s="2"/>
    </row>
    <row r="65" ht="13.5" thickBot="1"/>
    <row r="66" spans="1:11" ht="27.75" thickBot="1" thickTop="1">
      <c r="A66" s="16" t="s">
        <v>82</v>
      </c>
      <c r="K66" s="17">
        <v>1.85</v>
      </c>
    </row>
    <row r="67" spans="1:14" ht="27" thickBot="1" thickTop="1">
      <c r="A67" s="16" t="s">
        <v>74</v>
      </c>
      <c r="N67" s="25">
        <v>28.51</v>
      </c>
    </row>
    <row r="68" ht="13.5" thickTop="1"/>
    <row r="69" ht="13.5" thickBot="1"/>
    <row r="70" spans="1:11" ht="27.75" thickBot="1" thickTop="1">
      <c r="A70" s="16" t="s">
        <v>81</v>
      </c>
      <c r="K70" s="17">
        <v>3.3</v>
      </c>
    </row>
    <row r="71" spans="2:15" ht="13.5" thickTop="1">
      <c r="B71" s="15" t="s">
        <v>17</v>
      </c>
      <c r="G71" s="15" t="s">
        <v>17</v>
      </c>
      <c r="J71" s="15" t="s">
        <v>17</v>
      </c>
      <c r="O71" s="15" t="s">
        <v>17</v>
      </c>
    </row>
    <row r="72" spans="2:17" ht="12.75">
      <c r="B72" s="7" t="s">
        <v>83</v>
      </c>
      <c r="G72" s="15" t="s">
        <v>15</v>
      </c>
      <c r="H72" s="2" t="s">
        <v>71</v>
      </c>
      <c r="I72" s="2" t="s">
        <v>70</v>
      </c>
      <c r="J72" s="7" t="s">
        <v>84</v>
      </c>
      <c r="O72" s="15" t="s">
        <v>59</v>
      </c>
      <c r="P72" s="2" t="s">
        <v>70</v>
      </c>
      <c r="Q72" s="2" t="s">
        <v>71</v>
      </c>
    </row>
    <row r="73" spans="7:17" ht="12.75">
      <c r="G73" s="2" t="s">
        <v>5</v>
      </c>
      <c r="H73" s="2" t="s">
        <v>57</v>
      </c>
      <c r="I73" s="2" t="s">
        <v>58</v>
      </c>
      <c r="O73" s="2" t="s">
        <v>5</v>
      </c>
      <c r="P73" s="2" t="s">
        <v>57</v>
      </c>
      <c r="Q73" s="2" t="s">
        <v>58</v>
      </c>
    </row>
    <row r="74" spans="7:17" ht="12.75">
      <c r="G74" s="2" t="s">
        <v>6</v>
      </c>
      <c r="H74" s="2" t="s">
        <v>50</v>
      </c>
      <c r="I74" s="2" t="s">
        <v>50</v>
      </c>
      <c r="O74" s="2" t="s">
        <v>6</v>
      </c>
      <c r="P74" s="2" t="s">
        <v>50</v>
      </c>
      <c r="Q74" s="2" t="s">
        <v>50</v>
      </c>
    </row>
    <row r="75" spans="7:17" ht="12.75">
      <c r="G75" s="19">
        <v>1.85</v>
      </c>
      <c r="H75" s="13">
        <v>0</v>
      </c>
      <c r="I75" s="13">
        <v>30</v>
      </c>
      <c r="O75" s="21">
        <f aca="true" t="shared" si="4" ref="O75:O81">P75-Q75+3.3</f>
        <v>-24</v>
      </c>
      <c r="P75" s="18">
        <v>2.7</v>
      </c>
      <c r="Q75" s="13">
        <v>30</v>
      </c>
    </row>
    <row r="76" spans="7:17" ht="12.75">
      <c r="G76" s="19">
        <v>1.85</v>
      </c>
      <c r="H76" s="18">
        <v>11.85</v>
      </c>
      <c r="I76" s="13">
        <f>I75</f>
        <v>30</v>
      </c>
      <c r="O76" s="21">
        <f t="shared" si="4"/>
        <v>-20</v>
      </c>
      <c r="P76" s="18">
        <v>6.7</v>
      </c>
      <c r="Q76" s="13">
        <f>Q75</f>
        <v>30</v>
      </c>
    </row>
    <row r="77" spans="7:17" ht="13.5" thickBot="1">
      <c r="G77" s="19">
        <v>1.85</v>
      </c>
      <c r="H77" s="18">
        <v>21.85</v>
      </c>
      <c r="I77" s="13">
        <f aca="true" t="shared" si="5" ref="I77:I88">I76</f>
        <v>30</v>
      </c>
      <c r="O77" s="21">
        <f t="shared" si="4"/>
        <v>-16</v>
      </c>
      <c r="P77" s="18">
        <v>10.7</v>
      </c>
      <c r="Q77" s="13">
        <f aca="true" t="shared" si="6" ref="Q77:Q88">Q76</f>
        <v>30</v>
      </c>
    </row>
    <row r="78" spans="7:17" ht="14.25" thickBot="1" thickTop="1">
      <c r="G78" s="24">
        <f aca="true" t="shared" si="7" ref="G78:G87">I78-H78+1.85</f>
        <v>0</v>
      </c>
      <c r="H78" s="22">
        <v>31.85</v>
      </c>
      <c r="I78" s="13">
        <f t="shared" si="5"/>
        <v>30</v>
      </c>
      <c r="O78" s="21">
        <f t="shared" si="4"/>
        <v>-12</v>
      </c>
      <c r="P78" s="18">
        <v>14.7</v>
      </c>
      <c r="Q78" s="13">
        <f t="shared" si="6"/>
        <v>30</v>
      </c>
    </row>
    <row r="79" spans="7:17" ht="13.5" thickTop="1">
      <c r="G79" s="21">
        <f t="shared" si="7"/>
        <v>-10.000000000000002</v>
      </c>
      <c r="H79" s="18">
        <v>41.85</v>
      </c>
      <c r="I79" s="13">
        <f t="shared" si="5"/>
        <v>30</v>
      </c>
      <c r="O79" s="21">
        <f t="shared" si="4"/>
        <v>-8</v>
      </c>
      <c r="P79" s="18">
        <v>18.7</v>
      </c>
      <c r="Q79" s="13">
        <f t="shared" si="6"/>
        <v>30</v>
      </c>
    </row>
    <row r="80" spans="7:17" ht="13.5" thickBot="1">
      <c r="G80" s="21">
        <f t="shared" si="7"/>
        <v>-20</v>
      </c>
      <c r="H80" s="18">
        <v>51.85</v>
      </c>
      <c r="I80" s="13">
        <f t="shared" si="5"/>
        <v>30</v>
      </c>
      <c r="O80" s="21">
        <f t="shared" si="4"/>
        <v>-4.000000000000001</v>
      </c>
      <c r="P80" s="18">
        <v>22.7</v>
      </c>
      <c r="Q80" s="13">
        <f t="shared" si="6"/>
        <v>30</v>
      </c>
    </row>
    <row r="81" spans="7:17" ht="14.25" thickBot="1" thickTop="1">
      <c r="G81" s="21">
        <f t="shared" si="7"/>
        <v>-30</v>
      </c>
      <c r="H81" s="18">
        <v>61.85</v>
      </c>
      <c r="I81" s="13">
        <f t="shared" si="5"/>
        <v>30</v>
      </c>
      <c r="O81" s="24">
        <f t="shared" si="4"/>
        <v>0</v>
      </c>
      <c r="P81" s="22">
        <v>26.7</v>
      </c>
      <c r="Q81" s="13">
        <f t="shared" si="6"/>
        <v>30</v>
      </c>
    </row>
    <row r="82" spans="7:17" ht="13.5" thickTop="1">
      <c r="G82" s="21">
        <f t="shared" si="7"/>
        <v>-39.99999999999999</v>
      </c>
      <c r="H82" s="18">
        <v>71.85</v>
      </c>
      <c r="I82" s="13">
        <f t="shared" si="5"/>
        <v>30</v>
      </c>
      <c r="O82" s="19">
        <v>3.3</v>
      </c>
      <c r="P82" s="18">
        <v>30.7</v>
      </c>
      <c r="Q82" s="13">
        <f t="shared" si="6"/>
        <v>30</v>
      </c>
    </row>
    <row r="83" spans="7:17" ht="12.75">
      <c r="G83" s="21">
        <f t="shared" si="7"/>
        <v>-49.99999999999999</v>
      </c>
      <c r="H83" s="18">
        <v>81.85</v>
      </c>
      <c r="I83" s="13">
        <f t="shared" si="5"/>
        <v>30</v>
      </c>
      <c r="O83" s="19">
        <v>3.3</v>
      </c>
      <c r="P83" s="18">
        <v>34.7</v>
      </c>
      <c r="Q83" s="13">
        <f t="shared" si="6"/>
        <v>30</v>
      </c>
    </row>
    <row r="84" spans="7:17" ht="12.75">
      <c r="G84" s="21">
        <f t="shared" si="7"/>
        <v>-59.99999999999999</v>
      </c>
      <c r="H84" s="18">
        <v>91.85</v>
      </c>
      <c r="I84" s="13">
        <f t="shared" si="5"/>
        <v>30</v>
      </c>
      <c r="O84" s="19">
        <v>3.3</v>
      </c>
      <c r="P84" s="18">
        <v>38.7</v>
      </c>
      <c r="Q84" s="13">
        <f t="shared" si="6"/>
        <v>30</v>
      </c>
    </row>
    <row r="85" spans="7:17" ht="12.75">
      <c r="G85" s="21">
        <f t="shared" si="7"/>
        <v>-70</v>
      </c>
      <c r="H85" s="18">
        <v>101.85</v>
      </c>
      <c r="I85" s="13">
        <f t="shared" si="5"/>
        <v>30</v>
      </c>
      <c r="O85" s="19">
        <v>3.3</v>
      </c>
      <c r="P85" s="18">
        <v>42.7</v>
      </c>
      <c r="Q85" s="13">
        <f t="shared" si="6"/>
        <v>30</v>
      </c>
    </row>
    <row r="86" spans="7:17" ht="12.75">
      <c r="G86" s="21">
        <f t="shared" si="7"/>
        <v>-80</v>
      </c>
      <c r="H86" s="18">
        <v>111.85</v>
      </c>
      <c r="I86" s="13">
        <f t="shared" si="5"/>
        <v>30</v>
      </c>
      <c r="O86" s="19">
        <v>3.3</v>
      </c>
      <c r="P86" s="18">
        <v>46.7</v>
      </c>
      <c r="Q86" s="13">
        <f t="shared" si="6"/>
        <v>30</v>
      </c>
    </row>
    <row r="87" spans="7:17" ht="12.75">
      <c r="G87" s="21">
        <f t="shared" si="7"/>
        <v>-90</v>
      </c>
      <c r="H87" s="18">
        <v>121.85</v>
      </c>
      <c r="I87" s="13">
        <f t="shared" si="5"/>
        <v>30</v>
      </c>
      <c r="O87" s="19">
        <v>3.3</v>
      </c>
      <c r="P87" s="18">
        <v>50.7</v>
      </c>
      <c r="Q87" s="13">
        <f t="shared" si="6"/>
        <v>30</v>
      </c>
    </row>
    <row r="88" spans="7:17" ht="12.75">
      <c r="G88" s="21">
        <f>I88-H88+1.85</f>
        <v>-100</v>
      </c>
      <c r="H88" s="18">
        <v>131.85</v>
      </c>
      <c r="I88" s="13">
        <f t="shared" si="5"/>
        <v>30</v>
      </c>
      <c r="O88" s="19">
        <v>3.3</v>
      </c>
      <c r="P88" s="18">
        <v>54.7</v>
      </c>
      <c r="Q88" s="13">
        <f t="shared" si="6"/>
        <v>30</v>
      </c>
    </row>
    <row r="93" spans="2:15" ht="12.75">
      <c r="B93" s="15" t="s">
        <v>62</v>
      </c>
      <c r="G93" s="15" t="s">
        <v>62</v>
      </c>
      <c r="J93" s="15" t="s">
        <v>63</v>
      </c>
      <c r="O93" s="15" t="s">
        <v>63</v>
      </c>
    </row>
    <row r="94" spans="2:17" ht="12.75">
      <c r="B94" s="7" t="s">
        <v>64</v>
      </c>
      <c r="C94" t="s">
        <v>31</v>
      </c>
      <c r="G94" s="15" t="s">
        <v>64</v>
      </c>
      <c r="H94" s="2" t="s">
        <v>70</v>
      </c>
      <c r="I94" s="2" t="s">
        <v>71</v>
      </c>
      <c r="J94" s="7" t="s">
        <v>64</v>
      </c>
      <c r="K94" t="s">
        <v>69</v>
      </c>
      <c r="O94" s="15" t="s">
        <v>64</v>
      </c>
      <c r="P94" s="2" t="s">
        <v>71</v>
      </c>
      <c r="Q94" s="2" t="s">
        <v>70</v>
      </c>
    </row>
    <row r="95" spans="7:17" ht="12.75">
      <c r="G95" s="2" t="s">
        <v>5</v>
      </c>
      <c r="H95" s="2" t="s">
        <v>57</v>
      </c>
      <c r="I95" s="2" t="s">
        <v>65</v>
      </c>
      <c r="O95" s="2" t="s">
        <v>5</v>
      </c>
      <c r="P95" s="2" t="s">
        <v>57</v>
      </c>
      <c r="Q95" s="2" t="s">
        <v>65</v>
      </c>
    </row>
    <row r="96" spans="7:17" ht="12.75">
      <c r="G96" s="2" t="s">
        <v>6</v>
      </c>
      <c r="H96" s="2" t="s">
        <v>50</v>
      </c>
      <c r="I96" s="2" t="s">
        <v>50</v>
      </c>
      <c r="O96" s="2" t="s">
        <v>6</v>
      </c>
      <c r="P96" s="2" t="s">
        <v>50</v>
      </c>
      <c r="Q96" s="2" t="s">
        <v>50</v>
      </c>
    </row>
    <row r="97" spans="7:17" ht="12.75">
      <c r="G97" s="4">
        <f>H97-I97</f>
        <v>-70</v>
      </c>
      <c r="H97" s="13">
        <v>0</v>
      </c>
      <c r="I97" s="13">
        <v>70</v>
      </c>
      <c r="O97" s="14">
        <f>Q97-P97</f>
        <v>70</v>
      </c>
      <c r="P97" s="13">
        <v>0</v>
      </c>
      <c r="Q97" s="13">
        <v>70</v>
      </c>
    </row>
    <row r="98" spans="7:17" ht="12.75">
      <c r="G98" s="4">
        <f aca="true" t="shared" si="8" ref="G98:G110">H98-I98</f>
        <v>-60</v>
      </c>
      <c r="H98" s="13">
        <v>10</v>
      </c>
      <c r="I98" s="13">
        <v>70</v>
      </c>
      <c r="O98" s="14">
        <f aca="true" t="shared" si="9" ref="O98:O110">Q98-P98</f>
        <v>60</v>
      </c>
      <c r="P98" s="13">
        <v>10</v>
      </c>
      <c r="Q98" s="13">
        <v>70</v>
      </c>
    </row>
    <row r="99" spans="7:17" ht="12.75">
      <c r="G99" s="4">
        <f t="shared" si="8"/>
        <v>-50</v>
      </c>
      <c r="H99" s="13">
        <v>20</v>
      </c>
      <c r="I99" s="13">
        <v>70</v>
      </c>
      <c r="O99" s="14">
        <f t="shared" si="9"/>
        <v>50</v>
      </c>
      <c r="P99" s="13">
        <v>20</v>
      </c>
      <c r="Q99" s="13">
        <v>70</v>
      </c>
    </row>
    <row r="100" spans="7:17" ht="12.75">
      <c r="G100" s="4">
        <f t="shared" si="8"/>
        <v>-40</v>
      </c>
      <c r="H100" s="13">
        <v>30</v>
      </c>
      <c r="I100" s="13">
        <v>70</v>
      </c>
      <c r="O100" s="14">
        <f t="shared" si="9"/>
        <v>40</v>
      </c>
      <c r="P100" s="13">
        <v>30</v>
      </c>
      <c r="Q100" s="13">
        <v>70</v>
      </c>
    </row>
    <row r="101" spans="7:17" ht="12.75">
      <c r="G101" s="4">
        <f t="shared" si="8"/>
        <v>-30</v>
      </c>
      <c r="H101" s="13">
        <v>40</v>
      </c>
      <c r="I101" s="13">
        <v>70</v>
      </c>
      <c r="O101" s="14">
        <f t="shared" si="9"/>
        <v>30</v>
      </c>
      <c r="P101" s="13">
        <v>40</v>
      </c>
      <c r="Q101" s="13">
        <v>70</v>
      </c>
    </row>
    <row r="102" spans="7:17" ht="12.75">
      <c r="G102" s="4">
        <f t="shared" si="8"/>
        <v>-20</v>
      </c>
      <c r="H102" s="13">
        <v>50</v>
      </c>
      <c r="I102" s="13">
        <v>70</v>
      </c>
      <c r="O102" s="14">
        <f t="shared" si="9"/>
        <v>20</v>
      </c>
      <c r="P102" s="13">
        <v>50</v>
      </c>
      <c r="Q102" s="13">
        <v>70</v>
      </c>
    </row>
    <row r="103" spans="7:17" ht="12.75">
      <c r="G103" s="4">
        <f t="shared" si="8"/>
        <v>-10</v>
      </c>
      <c r="H103" s="13">
        <v>60</v>
      </c>
      <c r="I103" s="13">
        <v>70</v>
      </c>
      <c r="O103" s="14">
        <f t="shared" si="9"/>
        <v>10</v>
      </c>
      <c r="P103" s="13">
        <v>60</v>
      </c>
      <c r="Q103" s="13">
        <v>70</v>
      </c>
    </row>
    <row r="104" spans="7:17" ht="12.75">
      <c r="G104" s="13">
        <f t="shared" si="8"/>
        <v>0</v>
      </c>
      <c r="H104" s="13">
        <v>70</v>
      </c>
      <c r="I104" s="13">
        <v>70</v>
      </c>
      <c r="O104" s="13">
        <f t="shared" si="9"/>
        <v>0</v>
      </c>
      <c r="P104" s="13">
        <v>70</v>
      </c>
      <c r="Q104" s="13">
        <v>70</v>
      </c>
    </row>
    <row r="105" spans="7:17" ht="12.75">
      <c r="G105" s="14">
        <f t="shared" si="8"/>
        <v>10</v>
      </c>
      <c r="H105" s="13">
        <v>80</v>
      </c>
      <c r="I105" s="13">
        <v>70</v>
      </c>
      <c r="O105" s="4">
        <f t="shared" si="9"/>
        <v>-10</v>
      </c>
      <c r="P105" s="13">
        <v>80</v>
      </c>
      <c r="Q105" s="13">
        <v>70</v>
      </c>
    </row>
    <row r="106" spans="7:17" ht="12.75">
      <c r="G106" s="14">
        <f t="shared" si="8"/>
        <v>20</v>
      </c>
      <c r="H106" s="13">
        <v>90</v>
      </c>
      <c r="I106" s="13">
        <v>70</v>
      </c>
      <c r="O106" s="4">
        <f t="shared" si="9"/>
        <v>-20</v>
      </c>
      <c r="P106" s="13">
        <v>90</v>
      </c>
      <c r="Q106" s="13">
        <v>70</v>
      </c>
    </row>
    <row r="107" spans="7:17" ht="12.75">
      <c r="G107" s="14">
        <f t="shared" si="8"/>
        <v>30</v>
      </c>
      <c r="H107" s="13">
        <v>100</v>
      </c>
      <c r="I107" s="13">
        <v>70</v>
      </c>
      <c r="O107" s="4">
        <f t="shared" si="9"/>
        <v>-30</v>
      </c>
      <c r="P107" s="13">
        <v>100</v>
      </c>
      <c r="Q107" s="13">
        <v>70</v>
      </c>
    </row>
    <row r="108" spans="7:17" ht="12.75">
      <c r="G108" s="14">
        <f t="shared" si="8"/>
        <v>40</v>
      </c>
      <c r="H108" s="13">
        <v>110</v>
      </c>
      <c r="I108" s="13">
        <v>70</v>
      </c>
      <c r="O108" s="4">
        <f t="shared" si="9"/>
        <v>-40</v>
      </c>
      <c r="P108" s="13">
        <v>110</v>
      </c>
      <c r="Q108" s="13">
        <v>70</v>
      </c>
    </row>
    <row r="109" spans="7:17" ht="12.75">
      <c r="G109" s="14">
        <f t="shared" si="8"/>
        <v>50</v>
      </c>
      <c r="H109" s="13">
        <v>120</v>
      </c>
      <c r="I109" s="13">
        <v>70</v>
      </c>
      <c r="O109" s="4">
        <f t="shared" si="9"/>
        <v>-50</v>
      </c>
      <c r="P109" s="13">
        <v>120</v>
      </c>
      <c r="Q109" s="13">
        <v>70</v>
      </c>
    </row>
    <row r="110" spans="7:17" ht="12.75">
      <c r="G110" s="14">
        <f t="shared" si="8"/>
        <v>60</v>
      </c>
      <c r="H110" s="13">
        <v>130</v>
      </c>
      <c r="I110" s="13">
        <v>70</v>
      </c>
      <c r="O110" s="4">
        <f t="shared" si="9"/>
        <v>-60</v>
      </c>
      <c r="P110" s="13">
        <v>130</v>
      </c>
      <c r="Q110" s="13">
        <v>70</v>
      </c>
    </row>
  </sheetData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0"/>
  <sheetViews>
    <sheetView workbookViewId="0" topLeftCell="A1">
      <selection activeCell="A1" sqref="A1"/>
    </sheetView>
  </sheetViews>
  <sheetFormatPr defaultColWidth="9.140625" defaultRowHeight="12.75"/>
  <cols>
    <col min="7" max="9" width="10.140625" style="0" customWidth="1"/>
    <col min="10" max="10" width="8.140625" style="0" customWidth="1"/>
    <col min="11" max="11" width="6.8515625" style="0" customWidth="1"/>
    <col min="12" max="12" width="11.28125" style="0" customWidth="1"/>
    <col min="13" max="13" width="11.28125" style="0" bestFit="1" customWidth="1"/>
    <col min="14" max="14" width="11.140625" style="0" customWidth="1"/>
    <col min="16" max="16" width="11.421875" style="0" customWidth="1"/>
    <col min="17" max="17" width="14.8515625" style="0" customWidth="1"/>
    <col min="18" max="18" width="7.8515625" style="0" customWidth="1"/>
    <col min="19" max="19" width="6.421875" style="0" customWidth="1"/>
  </cols>
  <sheetData>
    <row r="1" ht="12.75">
      <c r="A1" t="s">
        <v>72</v>
      </c>
    </row>
    <row r="3" ht="25.5">
      <c r="A3" s="16" t="s">
        <v>89</v>
      </c>
    </row>
    <row r="4" ht="25.5">
      <c r="A4" s="16" t="s">
        <v>98</v>
      </c>
    </row>
    <row r="5" ht="20.25">
      <c r="A5" s="20" t="s">
        <v>23</v>
      </c>
    </row>
    <row r="8" ht="25.5">
      <c r="A8" s="16" t="s">
        <v>97</v>
      </c>
    </row>
    <row r="9" ht="25.5">
      <c r="A9" s="16" t="s">
        <v>103</v>
      </c>
    </row>
    <row r="12" ht="25.5">
      <c r="A12" s="16"/>
    </row>
    <row r="13" ht="25.5">
      <c r="A13" s="16"/>
    </row>
    <row r="14" ht="20.25">
      <c r="A14" s="20"/>
    </row>
    <row r="17" ht="25.5">
      <c r="A17" s="16"/>
    </row>
    <row r="18" spans="1:2" ht="20.25">
      <c r="A18" s="20"/>
      <c r="B18" s="20"/>
    </row>
    <row r="20" spans="1:1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4" ht="13.5" thickBot="1"/>
    <row r="25" spans="1:12" ht="27.75" thickBot="1" thickTop="1">
      <c r="A25" s="16" t="s">
        <v>90</v>
      </c>
      <c r="L25" s="17">
        <v>4.5</v>
      </c>
    </row>
    <row r="26" spans="1:16" ht="27" thickBot="1" thickTop="1">
      <c r="A26" s="16" t="s">
        <v>74</v>
      </c>
      <c r="P26" s="25">
        <v>28.51</v>
      </c>
    </row>
    <row r="27" ht="14.25" thickBot="1" thickTop="1"/>
    <row r="28" spans="1:12" ht="27.75" thickBot="1" thickTop="1">
      <c r="A28" s="16" t="s">
        <v>97</v>
      </c>
      <c r="L28" s="17">
        <f>G47</f>
        <v>0.9899999999999984</v>
      </c>
    </row>
    <row r="29" spans="1:12" ht="27.75" thickBot="1" thickTop="1">
      <c r="A29" s="16" t="s">
        <v>103</v>
      </c>
      <c r="L29" s="31">
        <f>H47</f>
        <v>3.5100000000000016</v>
      </c>
    </row>
    <row r="30" ht="13.5" thickTop="1"/>
    <row r="32" spans="2:11" ht="12.75">
      <c r="B32" s="15" t="s">
        <v>96</v>
      </c>
      <c r="G32" s="26">
        <v>37879</v>
      </c>
      <c r="H32" s="33">
        <v>37879</v>
      </c>
      <c r="I32" s="26">
        <v>37879</v>
      </c>
      <c r="J32" s="32">
        <v>37879</v>
      </c>
      <c r="K32" s="32">
        <v>37879</v>
      </c>
    </row>
    <row r="33" spans="2:11" ht="12.75">
      <c r="B33" s="7" t="s">
        <v>91</v>
      </c>
      <c r="G33" s="26" t="s">
        <v>100</v>
      </c>
      <c r="H33" s="33" t="s">
        <v>100</v>
      </c>
      <c r="I33" s="26" t="s">
        <v>15</v>
      </c>
      <c r="J33" s="32" t="s">
        <v>100</v>
      </c>
      <c r="K33" s="2" t="s">
        <v>23</v>
      </c>
    </row>
    <row r="34" spans="7:21" ht="12.75">
      <c r="G34" s="28" t="s">
        <v>92</v>
      </c>
      <c r="H34" s="28" t="s">
        <v>94</v>
      </c>
      <c r="I34" s="2" t="s">
        <v>95</v>
      </c>
      <c r="J34" s="2" t="s">
        <v>57</v>
      </c>
      <c r="K34" s="2" t="s">
        <v>58</v>
      </c>
      <c r="U34" s="2"/>
    </row>
    <row r="35" spans="7:21" ht="12.75">
      <c r="G35" s="28" t="s">
        <v>93</v>
      </c>
      <c r="H35" s="28" t="s">
        <v>93</v>
      </c>
      <c r="I35" s="2" t="s">
        <v>93</v>
      </c>
      <c r="J35" s="2" t="s">
        <v>50</v>
      </c>
      <c r="K35" s="2" t="s">
        <v>50</v>
      </c>
      <c r="U35" s="2"/>
    </row>
    <row r="36" spans="7:21" ht="12.75">
      <c r="G36" s="21">
        <v>4.5</v>
      </c>
      <c r="H36" s="27">
        <v>0</v>
      </c>
      <c r="I36" s="19">
        <v>4.5</v>
      </c>
      <c r="J36" s="18">
        <v>18.5</v>
      </c>
      <c r="K36" s="13">
        <v>25</v>
      </c>
      <c r="U36" s="2"/>
    </row>
    <row r="37" spans="7:21" ht="12.75">
      <c r="G37" s="21">
        <v>4.5</v>
      </c>
      <c r="H37" s="27">
        <v>0</v>
      </c>
      <c r="I37" s="19">
        <v>4.5</v>
      </c>
      <c r="J37" s="18">
        <v>19.5</v>
      </c>
      <c r="K37" s="13">
        <f>K36</f>
        <v>25</v>
      </c>
      <c r="U37" s="2"/>
    </row>
    <row r="38" spans="7:21" ht="12.75">
      <c r="G38" s="21">
        <v>4.5</v>
      </c>
      <c r="H38" s="27">
        <v>0</v>
      </c>
      <c r="I38" s="19">
        <v>4.5</v>
      </c>
      <c r="J38" s="18">
        <v>20.5</v>
      </c>
      <c r="K38" s="13">
        <f aca="true" t="shared" si="0" ref="K38:K47">K37</f>
        <v>25</v>
      </c>
      <c r="U38" s="2"/>
    </row>
    <row r="39" spans="7:21" ht="12.75">
      <c r="G39" s="21">
        <v>4.5</v>
      </c>
      <c r="H39" s="27">
        <v>0</v>
      </c>
      <c r="I39" s="19">
        <v>4.5</v>
      </c>
      <c r="J39" s="18">
        <v>21.5</v>
      </c>
      <c r="K39" s="13">
        <f t="shared" si="0"/>
        <v>25</v>
      </c>
      <c r="U39" s="2"/>
    </row>
    <row r="40" spans="7:21" ht="12.75">
      <c r="G40" s="21">
        <v>4.5</v>
      </c>
      <c r="H40" s="27">
        <v>0</v>
      </c>
      <c r="I40" s="19">
        <v>4.5</v>
      </c>
      <c r="J40" s="18">
        <v>22.5</v>
      </c>
      <c r="K40" s="13">
        <f t="shared" si="0"/>
        <v>25</v>
      </c>
      <c r="U40" s="2"/>
    </row>
    <row r="41" spans="7:21" ht="12.75">
      <c r="G41" s="21">
        <v>4.5</v>
      </c>
      <c r="H41" s="27">
        <v>0</v>
      </c>
      <c r="I41" s="19">
        <v>4.5</v>
      </c>
      <c r="J41" s="18">
        <v>23.5</v>
      </c>
      <c r="K41" s="13">
        <f t="shared" si="0"/>
        <v>25</v>
      </c>
      <c r="U41" s="2"/>
    </row>
    <row r="42" spans="7:21" ht="12.75">
      <c r="G42" s="21">
        <v>4.5</v>
      </c>
      <c r="H42" s="27">
        <v>0</v>
      </c>
      <c r="I42" s="19">
        <v>4.5</v>
      </c>
      <c r="J42" s="18">
        <v>24.5</v>
      </c>
      <c r="K42" s="13">
        <f t="shared" si="0"/>
        <v>25</v>
      </c>
      <c r="U42" s="2"/>
    </row>
    <row r="43" spans="7:21" ht="12.75">
      <c r="G43" s="21">
        <f>4.5-(J43-K43)</f>
        <v>4</v>
      </c>
      <c r="H43" s="27">
        <f>J43-K43</f>
        <v>0.5</v>
      </c>
      <c r="I43" s="19">
        <v>4.5</v>
      </c>
      <c r="J43" s="18">
        <v>25.5</v>
      </c>
      <c r="K43" s="13">
        <f t="shared" si="0"/>
        <v>25</v>
      </c>
      <c r="U43" s="2"/>
    </row>
    <row r="44" spans="7:21" ht="12.75">
      <c r="G44" s="21">
        <f>4.5-(J44-K44)</f>
        <v>3</v>
      </c>
      <c r="H44" s="27">
        <f>J44-K44</f>
        <v>1.5</v>
      </c>
      <c r="I44" s="19">
        <v>4.5</v>
      </c>
      <c r="J44" s="18">
        <v>26.5</v>
      </c>
      <c r="K44" s="13">
        <f t="shared" si="0"/>
        <v>25</v>
      </c>
      <c r="U44" s="2"/>
    </row>
    <row r="45" spans="7:21" ht="12.75">
      <c r="G45" s="21">
        <f>4.5-(J45-K45)</f>
        <v>2</v>
      </c>
      <c r="H45" s="27">
        <f>J45-K45</f>
        <v>2.5</v>
      </c>
      <c r="I45" s="19">
        <v>4.5</v>
      </c>
      <c r="J45" s="18">
        <v>27.5</v>
      </c>
      <c r="K45" s="13">
        <f t="shared" si="0"/>
        <v>25</v>
      </c>
      <c r="U45" s="2"/>
    </row>
    <row r="46" spans="7:21" ht="13.5" thickBot="1">
      <c r="G46" s="21">
        <f>4.5-(J46-K46)</f>
        <v>1</v>
      </c>
      <c r="H46" s="27">
        <f>J46-K46</f>
        <v>3.5</v>
      </c>
      <c r="I46" s="19">
        <v>4.5</v>
      </c>
      <c r="J46" s="18">
        <v>28.5</v>
      </c>
      <c r="K46" s="13">
        <f t="shared" si="0"/>
        <v>25</v>
      </c>
      <c r="U46" s="2"/>
    </row>
    <row r="47" spans="7:21" ht="14.25" thickBot="1" thickTop="1">
      <c r="G47" s="29">
        <f>4.5-(J47-K47)</f>
        <v>0.9899999999999984</v>
      </c>
      <c r="H47" s="30">
        <f>J47-K47</f>
        <v>3.5100000000000016</v>
      </c>
      <c r="I47" s="23">
        <v>4.5</v>
      </c>
      <c r="J47" s="18">
        <v>28.51</v>
      </c>
      <c r="K47" s="13">
        <f t="shared" si="0"/>
        <v>25</v>
      </c>
      <c r="L47" s="7" t="s">
        <v>99</v>
      </c>
      <c r="U47" s="2"/>
    </row>
    <row r="48" spans="7:21" ht="13.5" thickTop="1">
      <c r="G48" s="19"/>
      <c r="H48" s="19"/>
      <c r="I48" s="19"/>
      <c r="J48" s="18"/>
      <c r="K48" s="13"/>
      <c r="U48" s="2"/>
    </row>
    <row r="49" spans="8:21" ht="12.75">
      <c r="H49" s="19"/>
      <c r="I49" s="19"/>
      <c r="J49" s="18"/>
      <c r="K49" s="13"/>
      <c r="U49" s="2"/>
    </row>
    <row r="50" spans="2:21" ht="15.75">
      <c r="B50" s="34" t="s">
        <v>101</v>
      </c>
      <c r="H50" s="19"/>
      <c r="I50" s="19"/>
      <c r="J50" s="18"/>
      <c r="K50" s="13"/>
      <c r="Q50" s="21"/>
      <c r="R50" s="18"/>
      <c r="S50" s="13"/>
      <c r="U50" s="2"/>
    </row>
    <row r="51" spans="2:21" ht="15.75">
      <c r="B51" s="34"/>
      <c r="S51" s="13"/>
      <c r="U51" s="2"/>
    </row>
    <row r="52" spans="2:21" ht="15.75">
      <c r="B52" s="34" t="s">
        <v>102</v>
      </c>
      <c r="S52" s="13"/>
      <c r="U52" s="2"/>
    </row>
    <row r="53" spans="19:21" ht="12.75">
      <c r="S53" s="13"/>
      <c r="U53" s="2"/>
    </row>
    <row r="54" spans="19:21" ht="12.75">
      <c r="S54" s="13"/>
      <c r="U54" s="2"/>
    </row>
    <row r="55" spans="19:21" ht="12.75">
      <c r="S55" s="13"/>
      <c r="U55" s="2"/>
    </row>
    <row r="56" spans="19:21" ht="12.75">
      <c r="S56" s="13"/>
      <c r="U56" s="2"/>
    </row>
    <row r="57" spans="19:21" ht="12.75">
      <c r="S57" s="13"/>
      <c r="U57" s="2"/>
    </row>
    <row r="58" spans="19:21" ht="12.75">
      <c r="S58" s="13"/>
      <c r="U58" s="2"/>
    </row>
    <row r="59" spans="16:21" ht="12.75">
      <c r="P59" s="3"/>
      <c r="S59" s="13"/>
      <c r="U59" s="2"/>
    </row>
    <row r="60" spans="16:21" ht="12.75">
      <c r="P60" s="3"/>
      <c r="S60" s="13"/>
      <c r="U60" s="2"/>
    </row>
    <row r="66" ht="13.5" thickBot="1"/>
    <row r="67" ht="21.75" thickBot="1" thickTop="1">
      <c r="P67" s="25">
        <v>28.51</v>
      </c>
    </row>
    <row r="68" ht="16.5" thickTop="1">
      <c r="B68" s="34" t="s">
        <v>23</v>
      </c>
    </row>
    <row r="71" ht="12.75">
      <c r="Q71" s="15" t="s">
        <v>17</v>
      </c>
    </row>
    <row r="72" spans="17:19" ht="12.75">
      <c r="Q72" s="15" t="s">
        <v>59</v>
      </c>
      <c r="R72" s="2" t="s">
        <v>70</v>
      </c>
      <c r="S72" s="2" t="s">
        <v>71</v>
      </c>
    </row>
    <row r="73" spans="17:19" ht="12.75">
      <c r="Q73" s="2" t="s">
        <v>5</v>
      </c>
      <c r="R73" s="2" t="s">
        <v>57</v>
      </c>
      <c r="S73" s="2" t="s">
        <v>58</v>
      </c>
    </row>
    <row r="74" spans="17:19" ht="12.75">
      <c r="Q74" s="2" t="s">
        <v>6</v>
      </c>
      <c r="R74" s="2" t="s">
        <v>50</v>
      </c>
      <c r="S74" s="2" t="s">
        <v>50</v>
      </c>
    </row>
    <row r="75" spans="17:19" ht="12.75">
      <c r="Q75" s="21">
        <f aca="true" t="shared" si="1" ref="Q75:Q81">R75-S75+3.3</f>
        <v>-24</v>
      </c>
      <c r="R75" s="18">
        <v>2.7</v>
      </c>
      <c r="S75" s="13">
        <v>30</v>
      </c>
    </row>
    <row r="76" spans="17:19" ht="12.75">
      <c r="Q76" s="21">
        <f t="shared" si="1"/>
        <v>-20</v>
      </c>
      <c r="R76" s="18">
        <v>6.7</v>
      </c>
      <c r="S76" s="13">
        <f>S75</f>
        <v>30</v>
      </c>
    </row>
    <row r="77" spans="17:19" ht="12.75">
      <c r="Q77" s="21">
        <f t="shared" si="1"/>
        <v>-16</v>
      </c>
      <c r="R77" s="18">
        <v>10.7</v>
      </c>
      <c r="S77" s="13">
        <f aca="true" t="shared" si="2" ref="S77:S88">S76</f>
        <v>30</v>
      </c>
    </row>
    <row r="78" spans="17:19" ht="12.75">
      <c r="Q78" s="21">
        <f t="shared" si="1"/>
        <v>-12</v>
      </c>
      <c r="R78" s="18">
        <v>14.7</v>
      </c>
      <c r="S78" s="13">
        <f t="shared" si="2"/>
        <v>30</v>
      </c>
    </row>
    <row r="79" spans="17:19" ht="12.75">
      <c r="Q79" s="21">
        <f t="shared" si="1"/>
        <v>-8</v>
      </c>
      <c r="R79" s="18">
        <v>18.7</v>
      </c>
      <c r="S79" s="13">
        <f t="shared" si="2"/>
        <v>30</v>
      </c>
    </row>
    <row r="80" spans="17:19" ht="13.5" thickBot="1">
      <c r="Q80" s="21">
        <f t="shared" si="1"/>
        <v>-4.000000000000001</v>
      </c>
      <c r="R80" s="18">
        <v>22.7</v>
      </c>
      <c r="S80" s="13">
        <f t="shared" si="2"/>
        <v>30</v>
      </c>
    </row>
    <row r="81" spans="17:19" ht="14.25" thickBot="1" thickTop="1">
      <c r="Q81" s="24">
        <f t="shared" si="1"/>
        <v>0</v>
      </c>
      <c r="R81" s="22">
        <v>26.7</v>
      </c>
      <c r="S81" s="13">
        <f t="shared" si="2"/>
        <v>30</v>
      </c>
    </row>
    <row r="82" spans="17:19" ht="13.5" thickTop="1">
      <c r="Q82" s="19">
        <v>3.3</v>
      </c>
      <c r="R82" s="18">
        <v>30.7</v>
      </c>
      <c r="S82" s="13">
        <f t="shared" si="2"/>
        <v>30</v>
      </c>
    </row>
    <row r="83" spans="17:19" ht="12.75">
      <c r="Q83" s="19">
        <v>3.3</v>
      </c>
      <c r="R83" s="18">
        <v>34.7</v>
      </c>
      <c r="S83" s="13">
        <f t="shared" si="2"/>
        <v>30</v>
      </c>
    </row>
    <row r="84" spans="17:19" ht="12.75">
      <c r="Q84" s="19">
        <v>3.3</v>
      </c>
      <c r="R84" s="18">
        <v>38.7</v>
      </c>
      <c r="S84" s="13">
        <f t="shared" si="2"/>
        <v>30</v>
      </c>
    </row>
    <row r="85" spans="17:19" ht="12.75">
      <c r="Q85" s="19">
        <v>3.3</v>
      </c>
      <c r="R85" s="18">
        <v>42.7</v>
      </c>
      <c r="S85" s="13">
        <f t="shared" si="2"/>
        <v>30</v>
      </c>
    </row>
    <row r="86" spans="17:19" ht="12.75">
      <c r="Q86" s="19">
        <v>3.3</v>
      </c>
      <c r="R86" s="18">
        <v>46.7</v>
      </c>
      <c r="S86" s="13">
        <f t="shared" si="2"/>
        <v>30</v>
      </c>
    </row>
    <row r="87" spans="17:19" ht="12.75">
      <c r="Q87" s="19">
        <v>3.3</v>
      </c>
      <c r="R87" s="18">
        <v>50.7</v>
      </c>
      <c r="S87" s="13">
        <f t="shared" si="2"/>
        <v>30</v>
      </c>
    </row>
    <row r="88" spans="17:19" ht="12.75">
      <c r="Q88" s="19">
        <v>3.3</v>
      </c>
      <c r="R88" s="18">
        <v>54.7</v>
      </c>
      <c r="S88" s="13">
        <f t="shared" si="2"/>
        <v>30</v>
      </c>
    </row>
    <row r="93" ht="12.75">
      <c r="Q93" s="15" t="s">
        <v>63</v>
      </c>
    </row>
    <row r="94" spans="17:19" ht="12.75">
      <c r="Q94" s="15" t="s">
        <v>64</v>
      </c>
      <c r="R94" s="2" t="s">
        <v>71</v>
      </c>
      <c r="S94" s="2" t="s">
        <v>70</v>
      </c>
    </row>
    <row r="95" spans="17:19" ht="12.75">
      <c r="Q95" s="2" t="s">
        <v>5</v>
      </c>
      <c r="R95" s="2" t="s">
        <v>57</v>
      </c>
      <c r="S95" s="2" t="s">
        <v>65</v>
      </c>
    </row>
    <row r="96" spans="17:19" ht="12.75">
      <c r="Q96" s="2" t="s">
        <v>6</v>
      </c>
      <c r="R96" s="2" t="s">
        <v>50</v>
      </c>
      <c r="S96" s="2" t="s">
        <v>50</v>
      </c>
    </row>
    <row r="97" spans="17:19" ht="12.75">
      <c r="Q97" s="14">
        <f>S97-R97</f>
        <v>70</v>
      </c>
      <c r="R97" s="13">
        <v>0</v>
      </c>
      <c r="S97" s="13">
        <v>70</v>
      </c>
    </row>
    <row r="98" spans="17:19" ht="12.75">
      <c r="Q98" s="14">
        <f aca="true" t="shared" si="3" ref="Q98:Q110">S98-R98</f>
        <v>60</v>
      </c>
      <c r="R98" s="13">
        <v>10</v>
      </c>
      <c r="S98" s="13">
        <v>70</v>
      </c>
    </row>
    <row r="99" spans="17:19" ht="12.75">
      <c r="Q99" s="14">
        <f t="shared" si="3"/>
        <v>50</v>
      </c>
      <c r="R99" s="13">
        <v>20</v>
      </c>
      <c r="S99" s="13">
        <v>70</v>
      </c>
    </row>
    <row r="100" spans="17:19" ht="12.75">
      <c r="Q100" s="14">
        <f t="shared" si="3"/>
        <v>40</v>
      </c>
      <c r="R100" s="13">
        <v>30</v>
      </c>
      <c r="S100" s="13">
        <v>70</v>
      </c>
    </row>
    <row r="101" spans="17:19" ht="12.75">
      <c r="Q101" s="14">
        <f t="shared" si="3"/>
        <v>30</v>
      </c>
      <c r="R101" s="13">
        <v>40</v>
      </c>
      <c r="S101" s="13">
        <v>70</v>
      </c>
    </row>
    <row r="102" spans="17:19" ht="12.75">
      <c r="Q102" s="14">
        <f t="shared" si="3"/>
        <v>20</v>
      </c>
      <c r="R102" s="13">
        <v>50</v>
      </c>
      <c r="S102" s="13">
        <v>70</v>
      </c>
    </row>
    <row r="103" spans="17:19" ht="12.75">
      <c r="Q103" s="14">
        <f t="shared" si="3"/>
        <v>10</v>
      </c>
      <c r="R103" s="13">
        <v>60</v>
      </c>
      <c r="S103" s="13">
        <v>70</v>
      </c>
    </row>
    <row r="104" spans="17:19" ht="12.75">
      <c r="Q104" s="13">
        <f t="shared" si="3"/>
        <v>0</v>
      </c>
      <c r="R104" s="13">
        <v>70</v>
      </c>
      <c r="S104" s="13">
        <v>70</v>
      </c>
    </row>
    <row r="105" spans="17:19" ht="12.75">
      <c r="Q105" s="4">
        <f t="shared" si="3"/>
        <v>-10</v>
      </c>
      <c r="R105" s="13">
        <v>80</v>
      </c>
      <c r="S105" s="13">
        <v>70</v>
      </c>
    </row>
    <row r="106" spans="17:19" ht="12.75">
      <c r="Q106" s="4">
        <f t="shared" si="3"/>
        <v>-20</v>
      </c>
      <c r="R106" s="13">
        <v>90</v>
      </c>
      <c r="S106" s="13">
        <v>70</v>
      </c>
    </row>
    <row r="107" spans="17:19" ht="12.75">
      <c r="Q107" s="4">
        <f t="shared" si="3"/>
        <v>-30</v>
      </c>
      <c r="R107" s="13">
        <v>100</v>
      </c>
      <c r="S107" s="13">
        <v>70</v>
      </c>
    </row>
    <row r="108" spans="17:19" ht="12.75">
      <c r="Q108" s="4">
        <f t="shared" si="3"/>
        <v>-40</v>
      </c>
      <c r="R108" s="13">
        <v>110</v>
      </c>
      <c r="S108" s="13">
        <v>70</v>
      </c>
    </row>
    <row r="109" spans="17:19" ht="12.75">
      <c r="Q109" s="4">
        <f t="shared" si="3"/>
        <v>-50</v>
      </c>
      <c r="R109" s="13">
        <v>120</v>
      </c>
      <c r="S109" s="13">
        <v>70</v>
      </c>
    </row>
    <row r="110" spans="17:19" ht="12.75">
      <c r="Q110" s="4">
        <f t="shared" si="3"/>
        <v>-60</v>
      </c>
      <c r="R110" s="13">
        <v>130</v>
      </c>
      <c r="S110" s="13">
        <v>70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7"/>
  <sheetViews>
    <sheetView workbookViewId="0" topLeftCell="A1">
      <selection activeCell="A1" sqref="A1"/>
    </sheetView>
  </sheetViews>
  <sheetFormatPr defaultColWidth="9.140625" defaultRowHeight="12.75"/>
  <cols>
    <col min="5" max="5" width="12.28125" style="0" customWidth="1"/>
    <col min="6" max="6" width="10.28125" style="0" customWidth="1"/>
    <col min="7" max="7" width="10.7109375" style="0" customWidth="1"/>
    <col min="8" max="8" width="9.140625" style="2" customWidth="1"/>
  </cols>
  <sheetData>
    <row r="1" spans="1:8" ht="12.75">
      <c r="A1" t="s">
        <v>0</v>
      </c>
      <c r="F1" s="2" t="s">
        <v>1</v>
      </c>
      <c r="G1" s="2" t="s">
        <v>8</v>
      </c>
      <c r="H1" s="2" t="s">
        <v>10</v>
      </c>
    </row>
    <row r="2" spans="1:8" ht="12.75">
      <c r="A2" s="7" t="s">
        <v>11</v>
      </c>
      <c r="F2" s="2" t="s">
        <v>5</v>
      </c>
      <c r="G2" s="2" t="s">
        <v>4</v>
      </c>
      <c r="H2" s="2" t="s">
        <v>2</v>
      </c>
    </row>
    <row r="3" spans="6:8" ht="12.75">
      <c r="F3" s="2" t="s">
        <v>6</v>
      </c>
      <c r="G3" s="2" t="s">
        <v>3</v>
      </c>
      <c r="H3" s="2" t="s">
        <v>3</v>
      </c>
    </row>
    <row r="4" spans="6:9" ht="12.75">
      <c r="F4" s="1">
        <v>0</v>
      </c>
      <c r="G4" s="5">
        <v>-60</v>
      </c>
      <c r="H4" s="1">
        <f>F4+G4</f>
        <v>-60</v>
      </c>
      <c r="I4" s="12" t="s">
        <v>33</v>
      </c>
    </row>
    <row r="5" spans="6:9" ht="12.75">
      <c r="F5" s="1">
        <v>0</v>
      </c>
      <c r="G5" s="5">
        <v>-50</v>
      </c>
      <c r="H5" s="1">
        <f aca="true" t="shared" si="0" ref="H5:H16">F5+G5</f>
        <v>-50</v>
      </c>
      <c r="I5" s="12" t="s">
        <v>33</v>
      </c>
    </row>
    <row r="6" spans="6:9" ht="12.75">
      <c r="F6" s="1">
        <v>0</v>
      </c>
      <c r="G6" s="5">
        <v>-40</v>
      </c>
      <c r="H6" s="1">
        <f t="shared" si="0"/>
        <v>-40</v>
      </c>
      <c r="I6" s="12" t="s">
        <v>33</v>
      </c>
    </row>
    <row r="7" spans="6:9" ht="12.75">
      <c r="F7" s="1">
        <v>0</v>
      </c>
      <c r="G7" s="5">
        <v>-30</v>
      </c>
      <c r="H7" s="1">
        <f t="shared" si="0"/>
        <v>-30</v>
      </c>
      <c r="I7" s="12" t="s">
        <v>33</v>
      </c>
    </row>
    <row r="8" spans="6:9" ht="12.75">
      <c r="F8" s="1">
        <v>0</v>
      </c>
      <c r="G8" s="5">
        <v>-20</v>
      </c>
      <c r="H8" s="1">
        <f t="shared" si="0"/>
        <v>-20</v>
      </c>
      <c r="I8" s="12" t="s">
        <v>33</v>
      </c>
    </row>
    <row r="9" spans="6:9" ht="12.75">
      <c r="F9" s="1">
        <v>0</v>
      </c>
      <c r="G9" s="5">
        <v>-10</v>
      </c>
      <c r="H9" s="1">
        <f t="shared" si="0"/>
        <v>-10</v>
      </c>
      <c r="I9" s="12" t="s">
        <v>33</v>
      </c>
    </row>
    <row r="10" spans="6:9" ht="12.75">
      <c r="F10" s="1">
        <v>0</v>
      </c>
      <c r="G10" s="5">
        <v>0</v>
      </c>
      <c r="H10" s="1">
        <f t="shared" si="0"/>
        <v>0</v>
      </c>
      <c r="I10" s="12" t="s">
        <v>33</v>
      </c>
    </row>
    <row r="11" spans="6:9" ht="12.75">
      <c r="F11" s="1">
        <v>0</v>
      </c>
      <c r="G11" s="5">
        <v>10</v>
      </c>
      <c r="H11" s="1">
        <f t="shared" si="0"/>
        <v>10</v>
      </c>
      <c r="I11" s="12" t="s">
        <v>33</v>
      </c>
    </row>
    <row r="12" spans="6:9" ht="12.75">
      <c r="F12" s="1">
        <v>0</v>
      </c>
      <c r="G12" s="5">
        <v>20</v>
      </c>
      <c r="H12" s="1">
        <f t="shared" si="0"/>
        <v>20</v>
      </c>
      <c r="I12" s="12" t="s">
        <v>33</v>
      </c>
    </row>
    <row r="13" spans="6:9" ht="12.75">
      <c r="F13" s="1">
        <v>0</v>
      </c>
      <c r="G13" s="5">
        <v>30</v>
      </c>
      <c r="H13" s="1">
        <f t="shared" si="0"/>
        <v>30</v>
      </c>
      <c r="I13" s="12" t="s">
        <v>33</v>
      </c>
    </row>
    <row r="14" spans="6:9" ht="12.75">
      <c r="F14" s="1">
        <v>0</v>
      </c>
      <c r="G14" s="5">
        <v>40</v>
      </c>
      <c r="H14" s="1">
        <f t="shared" si="0"/>
        <v>40</v>
      </c>
      <c r="I14" s="12" t="s">
        <v>33</v>
      </c>
    </row>
    <row r="15" spans="6:9" ht="12.75">
      <c r="F15" s="1">
        <v>0</v>
      </c>
      <c r="G15" s="5">
        <v>50</v>
      </c>
      <c r="H15" s="1">
        <f t="shared" si="0"/>
        <v>50</v>
      </c>
      <c r="I15" s="12" t="s">
        <v>33</v>
      </c>
    </row>
    <row r="16" spans="6:9" ht="12.75">
      <c r="F16" s="1">
        <v>0</v>
      </c>
      <c r="G16" s="5">
        <v>60</v>
      </c>
      <c r="H16" s="1">
        <f t="shared" si="0"/>
        <v>60</v>
      </c>
      <c r="I16" s="12" t="s">
        <v>33</v>
      </c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s="11" customFormat="1" ht="12.75">
      <c r="A18" s="7" t="s">
        <v>34</v>
      </c>
      <c r="B18"/>
      <c r="C18"/>
      <c r="D18"/>
      <c r="E18"/>
      <c r="F18" s="2" t="s">
        <v>23</v>
      </c>
      <c r="G18" s="2" t="s">
        <v>23</v>
      </c>
      <c r="H18" s="2" t="s">
        <v>23</v>
      </c>
    </row>
    <row r="19" spans="1:8" s="11" customFormat="1" ht="12.75">
      <c r="A19" s="7"/>
      <c r="B19" t="s">
        <v>31</v>
      </c>
      <c r="C19"/>
      <c r="D19"/>
      <c r="E19"/>
      <c r="F19" s="2" t="s">
        <v>30</v>
      </c>
      <c r="G19"/>
      <c r="H19"/>
    </row>
    <row r="20" spans="1:8" s="11" customFormat="1" ht="12.75">
      <c r="A20"/>
      <c r="B20"/>
      <c r="C20"/>
      <c r="D20"/>
      <c r="E20"/>
      <c r="F20" s="2" t="s">
        <v>5</v>
      </c>
      <c r="G20"/>
      <c r="H20"/>
    </row>
    <row r="21" spans="1:8" s="11" customFormat="1" ht="12.75">
      <c r="A21"/>
      <c r="B21"/>
      <c r="C21"/>
      <c r="D21"/>
      <c r="E21"/>
      <c r="F21" s="2" t="s">
        <v>6</v>
      </c>
      <c r="G21"/>
      <c r="H21"/>
    </row>
    <row r="22" spans="1:8" s="11" customFormat="1" ht="12.75">
      <c r="A22"/>
      <c r="B22"/>
      <c r="C22"/>
      <c r="D22"/>
      <c r="E22"/>
      <c r="F22" s="4">
        <v>70</v>
      </c>
      <c r="G22" s="12" t="s">
        <v>32</v>
      </c>
      <c r="H22"/>
    </row>
    <row r="23" spans="1:8" s="11" customFormat="1" ht="12.75">
      <c r="A23"/>
      <c r="B23"/>
      <c r="C23"/>
      <c r="D23"/>
      <c r="E23"/>
      <c r="F23" s="4">
        <v>60</v>
      </c>
      <c r="G23" s="12" t="s">
        <v>32</v>
      </c>
      <c r="H23"/>
    </row>
    <row r="24" spans="1:8" s="11" customFormat="1" ht="12.75">
      <c r="A24"/>
      <c r="B24"/>
      <c r="C24"/>
      <c r="D24"/>
      <c r="E24"/>
      <c r="F24" s="4">
        <v>50</v>
      </c>
      <c r="G24" s="12" t="s">
        <v>32</v>
      </c>
      <c r="H24"/>
    </row>
    <row r="25" spans="1:8" s="11" customFormat="1" ht="12.75">
      <c r="A25"/>
      <c r="B25"/>
      <c r="C25"/>
      <c r="D25"/>
      <c r="E25"/>
      <c r="F25" s="4">
        <v>40</v>
      </c>
      <c r="G25" s="12" t="s">
        <v>32</v>
      </c>
      <c r="H25"/>
    </row>
    <row r="26" spans="1:8" s="11" customFormat="1" ht="12.75">
      <c r="A26"/>
      <c r="B26"/>
      <c r="C26"/>
      <c r="D26"/>
      <c r="E26"/>
      <c r="F26" s="4">
        <v>30</v>
      </c>
      <c r="G26" s="12" t="s">
        <v>32</v>
      </c>
      <c r="H26"/>
    </row>
    <row r="27" spans="1:8" s="11" customFormat="1" ht="12.75">
      <c r="A27"/>
      <c r="B27"/>
      <c r="C27"/>
      <c r="D27"/>
      <c r="E27"/>
      <c r="F27" s="4">
        <v>20</v>
      </c>
      <c r="G27" s="12" t="s">
        <v>32</v>
      </c>
      <c r="H27"/>
    </row>
    <row r="28" spans="1:8" s="11" customFormat="1" ht="12.75">
      <c r="A28"/>
      <c r="B28"/>
      <c r="C28"/>
      <c r="D28"/>
      <c r="E28"/>
      <c r="F28" s="4">
        <v>10</v>
      </c>
      <c r="G28" s="12" t="s">
        <v>32</v>
      </c>
      <c r="H28"/>
    </row>
    <row r="29" spans="1:8" s="11" customFormat="1" ht="12.75">
      <c r="A29"/>
      <c r="B29"/>
      <c r="C29"/>
      <c r="D29"/>
      <c r="E29"/>
      <c r="F29" s="4">
        <v>0</v>
      </c>
      <c r="G29" s="12" t="s">
        <v>32</v>
      </c>
      <c r="H29"/>
    </row>
    <row r="30" spans="1:8" s="11" customFormat="1" ht="12.75">
      <c r="A30"/>
      <c r="B30"/>
      <c r="C30"/>
      <c r="D30"/>
      <c r="E30"/>
      <c r="F30" s="4">
        <v>-10</v>
      </c>
      <c r="G30" s="12" t="s">
        <v>32</v>
      </c>
      <c r="H30"/>
    </row>
    <row r="31" spans="1:8" s="11" customFormat="1" ht="12.75">
      <c r="A31"/>
      <c r="B31"/>
      <c r="C31"/>
      <c r="D31"/>
      <c r="E31"/>
      <c r="F31" s="4">
        <v>-20</v>
      </c>
      <c r="G31" s="12" t="s">
        <v>32</v>
      </c>
      <c r="H31"/>
    </row>
    <row r="32" spans="1:8" s="11" customFormat="1" ht="12.75">
      <c r="A32"/>
      <c r="B32"/>
      <c r="C32"/>
      <c r="D32"/>
      <c r="E32"/>
      <c r="F32" s="4">
        <v>-30</v>
      </c>
      <c r="G32" s="12" t="s">
        <v>32</v>
      </c>
      <c r="H32"/>
    </row>
    <row r="33" spans="1:8" s="11" customFormat="1" ht="12.75">
      <c r="A33"/>
      <c r="B33"/>
      <c r="C33"/>
      <c r="D33"/>
      <c r="E33"/>
      <c r="F33" s="4">
        <v>-40</v>
      </c>
      <c r="G33" s="12" t="s">
        <v>32</v>
      </c>
      <c r="H33"/>
    </row>
    <row r="34" spans="1:8" s="11" customFormat="1" ht="12.75">
      <c r="A34"/>
      <c r="B34"/>
      <c r="C34"/>
      <c r="D34"/>
      <c r="E34"/>
      <c r="F34" s="4">
        <v>-50</v>
      </c>
      <c r="G34" s="12" t="s">
        <v>32</v>
      </c>
      <c r="H3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="11" customFormat="1" ht="12.75">
      <c r="A36" s="7" t="s">
        <v>41</v>
      </c>
    </row>
    <row r="37" spans="1:8" ht="12.75">
      <c r="A37" s="7" t="s">
        <v>23</v>
      </c>
      <c r="B37" t="s">
        <v>31</v>
      </c>
      <c r="F37" s="2" t="s">
        <v>1</v>
      </c>
      <c r="G37" s="2" t="s">
        <v>2</v>
      </c>
      <c r="H37" s="2" t="s">
        <v>10</v>
      </c>
    </row>
    <row r="38" spans="6:8" ht="12.75">
      <c r="F38" s="2" t="s">
        <v>5</v>
      </c>
      <c r="G38" s="2" t="s">
        <v>4</v>
      </c>
      <c r="H38" s="2" t="s">
        <v>2</v>
      </c>
    </row>
    <row r="39" spans="6:8" ht="12.75">
      <c r="F39" s="2" t="s">
        <v>6</v>
      </c>
      <c r="G39" s="2" t="s">
        <v>3</v>
      </c>
      <c r="H39" s="2" t="s">
        <v>3</v>
      </c>
    </row>
    <row r="40" spans="6:9" ht="12.75">
      <c r="F40" s="4">
        <v>70</v>
      </c>
      <c r="G40" s="5">
        <v>-60</v>
      </c>
      <c r="H40" s="6">
        <f>F40+G40</f>
        <v>10</v>
      </c>
      <c r="I40" s="12" t="s">
        <v>42</v>
      </c>
    </row>
    <row r="41" spans="6:9" ht="12.75">
      <c r="F41" s="4">
        <v>60</v>
      </c>
      <c r="G41" s="5">
        <v>-50</v>
      </c>
      <c r="H41" s="6">
        <f aca="true" t="shared" si="1" ref="H41:H52">F41+G41</f>
        <v>10</v>
      </c>
      <c r="I41" s="12" t="s">
        <v>42</v>
      </c>
    </row>
    <row r="42" spans="6:9" ht="12.75">
      <c r="F42" s="4">
        <v>50</v>
      </c>
      <c r="G42" s="5">
        <v>-40</v>
      </c>
      <c r="H42" s="6">
        <f t="shared" si="1"/>
        <v>10</v>
      </c>
      <c r="I42" s="12" t="s">
        <v>42</v>
      </c>
    </row>
    <row r="43" spans="6:9" ht="12.75">
      <c r="F43" s="4">
        <v>40</v>
      </c>
      <c r="G43" s="5">
        <v>-30</v>
      </c>
      <c r="H43" s="6">
        <f t="shared" si="1"/>
        <v>10</v>
      </c>
      <c r="I43" s="12" t="s">
        <v>42</v>
      </c>
    </row>
    <row r="44" spans="6:9" ht="12.75">
      <c r="F44" s="4">
        <v>30</v>
      </c>
      <c r="G44" s="5">
        <v>-20</v>
      </c>
      <c r="H44" s="6">
        <f t="shared" si="1"/>
        <v>10</v>
      </c>
      <c r="I44" s="12" t="s">
        <v>42</v>
      </c>
    </row>
    <row r="45" spans="6:9" ht="12.75">
      <c r="F45" s="4">
        <v>20</v>
      </c>
      <c r="G45" s="5">
        <v>-10</v>
      </c>
      <c r="H45" s="6">
        <f t="shared" si="1"/>
        <v>10</v>
      </c>
      <c r="I45" s="12" t="s">
        <v>42</v>
      </c>
    </row>
    <row r="46" spans="6:9" ht="12.75">
      <c r="F46" s="4">
        <v>10</v>
      </c>
      <c r="G46" s="5">
        <v>0</v>
      </c>
      <c r="H46" s="6">
        <f t="shared" si="1"/>
        <v>10</v>
      </c>
      <c r="I46" s="12" t="s">
        <v>42</v>
      </c>
    </row>
    <row r="47" spans="6:9" ht="12.75">
      <c r="F47" s="4">
        <v>0</v>
      </c>
      <c r="G47" s="5">
        <v>10</v>
      </c>
      <c r="H47" s="6">
        <f t="shared" si="1"/>
        <v>10</v>
      </c>
      <c r="I47" s="12" t="s">
        <v>42</v>
      </c>
    </row>
    <row r="48" spans="6:9" ht="12.75">
      <c r="F48" s="4">
        <v>-10</v>
      </c>
      <c r="G48" s="5">
        <v>20</v>
      </c>
      <c r="H48" s="6">
        <f t="shared" si="1"/>
        <v>10</v>
      </c>
      <c r="I48" s="12" t="s">
        <v>42</v>
      </c>
    </row>
    <row r="49" spans="6:9" ht="12.75">
      <c r="F49" s="4">
        <v>-20</v>
      </c>
      <c r="G49" s="5">
        <v>30</v>
      </c>
      <c r="H49" s="6">
        <f t="shared" si="1"/>
        <v>10</v>
      </c>
      <c r="I49" s="12" t="s">
        <v>42</v>
      </c>
    </row>
    <row r="50" spans="6:9" ht="12.75">
      <c r="F50" s="4">
        <v>-30</v>
      </c>
      <c r="G50" s="5">
        <v>40</v>
      </c>
      <c r="H50" s="6">
        <f t="shared" si="1"/>
        <v>10</v>
      </c>
      <c r="I50" s="12" t="s">
        <v>42</v>
      </c>
    </row>
    <row r="51" spans="6:9" ht="12.75">
      <c r="F51" s="4">
        <v>-40</v>
      </c>
      <c r="G51" s="5">
        <v>50</v>
      </c>
      <c r="H51" s="6">
        <f t="shared" si="1"/>
        <v>10</v>
      </c>
      <c r="I51" s="12" t="s">
        <v>42</v>
      </c>
    </row>
    <row r="52" spans="6:9" ht="12.75">
      <c r="F52" s="4">
        <v>-50</v>
      </c>
      <c r="G52" s="5">
        <v>60</v>
      </c>
      <c r="H52" s="6">
        <f t="shared" si="1"/>
        <v>10</v>
      </c>
      <c r="I52" s="12" t="s">
        <v>42</v>
      </c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5" s="11" customFormat="1" ht="12.75">
      <c r="A54" s="7" t="s">
        <v>36</v>
      </c>
      <c r="B54"/>
      <c r="C54"/>
      <c r="D54"/>
      <c r="E54"/>
    </row>
    <row r="55" spans="1:8" s="11" customFormat="1" ht="12.75">
      <c r="A55" s="7"/>
      <c r="B55" t="s">
        <v>38</v>
      </c>
      <c r="C55"/>
      <c r="D55"/>
      <c r="E55"/>
      <c r="F55" s="2" t="s">
        <v>30</v>
      </c>
      <c r="G55"/>
      <c r="H55"/>
    </row>
    <row r="56" spans="1:8" s="11" customFormat="1" ht="12.75">
      <c r="A56"/>
      <c r="B56"/>
      <c r="C56"/>
      <c r="D56"/>
      <c r="E56"/>
      <c r="F56" s="2" t="s">
        <v>5</v>
      </c>
      <c r="G56"/>
      <c r="H56"/>
    </row>
    <row r="57" spans="1:8" s="11" customFormat="1" ht="12.75">
      <c r="A57"/>
      <c r="B57"/>
      <c r="C57"/>
      <c r="D57"/>
      <c r="E57"/>
      <c r="F57" s="2" t="s">
        <v>6</v>
      </c>
      <c r="G57"/>
      <c r="H57"/>
    </row>
    <row r="58" spans="1:8" s="11" customFormat="1" ht="12.75">
      <c r="A58"/>
      <c r="B58"/>
      <c r="C58"/>
      <c r="D58"/>
      <c r="E58"/>
      <c r="F58" s="4">
        <v>70</v>
      </c>
      <c r="G58" s="12" t="s">
        <v>40</v>
      </c>
      <c r="H58"/>
    </row>
    <row r="59" spans="1:8" s="11" customFormat="1" ht="12.75">
      <c r="A59"/>
      <c r="B59"/>
      <c r="C59"/>
      <c r="D59"/>
      <c r="E59"/>
      <c r="F59" s="4">
        <v>60</v>
      </c>
      <c r="G59" s="12" t="s">
        <v>40</v>
      </c>
      <c r="H59"/>
    </row>
    <row r="60" spans="1:8" s="11" customFormat="1" ht="12.75">
      <c r="A60"/>
      <c r="B60"/>
      <c r="C60"/>
      <c r="D60"/>
      <c r="E60"/>
      <c r="F60" s="4">
        <v>50</v>
      </c>
      <c r="G60" s="12" t="s">
        <v>40</v>
      </c>
      <c r="H60"/>
    </row>
    <row r="61" spans="1:8" s="11" customFormat="1" ht="12.75">
      <c r="A61"/>
      <c r="B61"/>
      <c r="C61"/>
      <c r="D61"/>
      <c r="E61"/>
      <c r="F61" s="4">
        <v>40</v>
      </c>
      <c r="G61" s="12" t="s">
        <v>40</v>
      </c>
      <c r="H61"/>
    </row>
    <row r="62" spans="1:8" s="11" customFormat="1" ht="12.75">
      <c r="A62"/>
      <c r="B62"/>
      <c r="C62"/>
      <c r="D62"/>
      <c r="E62"/>
      <c r="F62" s="4">
        <v>30</v>
      </c>
      <c r="G62" s="12" t="s">
        <v>40</v>
      </c>
      <c r="H62"/>
    </row>
    <row r="63" spans="1:8" s="11" customFormat="1" ht="12.75">
      <c r="A63"/>
      <c r="B63"/>
      <c r="C63"/>
      <c r="D63"/>
      <c r="E63"/>
      <c r="F63" s="4">
        <v>20</v>
      </c>
      <c r="G63" s="12" t="s">
        <v>40</v>
      </c>
      <c r="H63"/>
    </row>
    <row r="64" spans="1:8" s="11" customFormat="1" ht="12.75">
      <c r="A64"/>
      <c r="B64"/>
      <c r="C64"/>
      <c r="D64"/>
      <c r="E64"/>
      <c r="F64" s="4">
        <v>10</v>
      </c>
      <c r="G64" s="12" t="s">
        <v>40</v>
      </c>
      <c r="H64"/>
    </row>
    <row r="65" spans="1:8" s="11" customFormat="1" ht="12.75">
      <c r="A65"/>
      <c r="B65"/>
      <c r="C65"/>
      <c r="D65"/>
      <c r="E65"/>
      <c r="F65" s="4">
        <v>0</v>
      </c>
      <c r="G65" s="12" t="s">
        <v>40</v>
      </c>
      <c r="H65"/>
    </row>
    <row r="66" spans="1:8" s="11" customFormat="1" ht="12.75">
      <c r="A66"/>
      <c r="B66"/>
      <c r="C66"/>
      <c r="D66"/>
      <c r="E66"/>
      <c r="F66" s="4">
        <v>-5</v>
      </c>
      <c r="G66" s="12" t="s">
        <v>40</v>
      </c>
      <c r="H66"/>
    </row>
    <row r="67" spans="1:8" s="11" customFormat="1" ht="12.75">
      <c r="A67"/>
      <c r="B67"/>
      <c r="C67"/>
      <c r="D67"/>
      <c r="E67"/>
      <c r="F67" s="4">
        <v>-5</v>
      </c>
      <c r="G67" s="12" t="s">
        <v>40</v>
      </c>
      <c r="H67"/>
    </row>
    <row r="68" spans="1:8" s="11" customFormat="1" ht="12.75">
      <c r="A68"/>
      <c r="B68"/>
      <c r="C68"/>
      <c r="D68"/>
      <c r="E68"/>
      <c r="F68" s="4">
        <v>-5</v>
      </c>
      <c r="G68" s="12" t="s">
        <v>40</v>
      </c>
      <c r="H68"/>
    </row>
    <row r="69" spans="1:8" s="11" customFormat="1" ht="12.75">
      <c r="A69"/>
      <c r="B69"/>
      <c r="C69"/>
      <c r="D69"/>
      <c r="E69"/>
      <c r="F69" s="4">
        <v>-5</v>
      </c>
      <c r="G69" s="12" t="s">
        <v>40</v>
      </c>
      <c r="H69"/>
    </row>
    <row r="70" spans="6:8" ht="12.75">
      <c r="F70" s="4">
        <v>-5</v>
      </c>
      <c r="G70" s="12" t="s">
        <v>39</v>
      </c>
      <c r="H70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4" s="11" customFormat="1" ht="12.75">
      <c r="A72" s="7" t="s">
        <v>37</v>
      </c>
      <c r="B72"/>
      <c r="C72"/>
      <c r="D72"/>
    </row>
    <row r="73" spans="1:4" s="11" customFormat="1" ht="12.75">
      <c r="A73" s="7"/>
      <c r="B73" t="s">
        <v>35</v>
      </c>
      <c r="C73"/>
      <c r="D73"/>
    </row>
    <row r="74" spans="6:8" ht="12.75">
      <c r="F74" s="2" t="s">
        <v>5</v>
      </c>
      <c r="G74" s="2" t="s">
        <v>4</v>
      </c>
      <c r="H74" s="2" t="s">
        <v>2</v>
      </c>
    </row>
    <row r="75" spans="6:8" ht="12.75">
      <c r="F75" s="2" t="s">
        <v>6</v>
      </c>
      <c r="G75" s="2" t="s">
        <v>3</v>
      </c>
      <c r="H75" s="2" t="s">
        <v>3</v>
      </c>
    </row>
    <row r="76" spans="6:8" ht="12.75">
      <c r="F76" s="4">
        <v>70</v>
      </c>
      <c r="G76" s="5">
        <v>-60</v>
      </c>
      <c r="H76" s="6">
        <f>F76+G76</f>
        <v>10</v>
      </c>
    </row>
    <row r="77" spans="6:8" ht="12.75">
      <c r="F77" s="4">
        <v>60</v>
      </c>
      <c r="G77" s="5">
        <v>-50</v>
      </c>
      <c r="H77" s="6">
        <f aca="true" t="shared" si="2" ref="H77:H89">F77+G77</f>
        <v>10</v>
      </c>
    </row>
    <row r="78" spans="6:8" ht="12.75">
      <c r="F78" s="4">
        <v>50</v>
      </c>
      <c r="G78" s="5">
        <v>-40</v>
      </c>
      <c r="H78" s="6">
        <f t="shared" si="2"/>
        <v>10</v>
      </c>
    </row>
    <row r="79" spans="6:8" ht="12.75">
      <c r="F79" s="4">
        <v>40</v>
      </c>
      <c r="G79" s="5">
        <v>-30</v>
      </c>
      <c r="H79" s="6">
        <f t="shared" si="2"/>
        <v>10</v>
      </c>
    </row>
    <row r="80" spans="6:8" ht="12.75">
      <c r="F80" s="4">
        <v>30</v>
      </c>
      <c r="G80" s="5">
        <v>-20</v>
      </c>
      <c r="H80" s="6">
        <f t="shared" si="2"/>
        <v>10</v>
      </c>
    </row>
    <row r="81" spans="6:8" ht="12.75">
      <c r="F81" s="4">
        <v>20</v>
      </c>
      <c r="G81" s="5">
        <v>-10</v>
      </c>
      <c r="H81" s="6">
        <f t="shared" si="2"/>
        <v>10</v>
      </c>
    </row>
    <row r="82" spans="6:8" ht="12.75">
      <c r="F82" s="4">
        <v>10</v>
      </c>
      <c r="G82" s="5">
        <v>0</v>
      </c>
      <c r="H82" s="6">
        <f t="shared" si="2"/>
        <v>10</v>
      </c>
    </row>
    <row r="83" spans="6:8" ht="12.75">
      <c r="F83" s="4">
        <v>0</v>
      </c>
      <c r="G83" s="5">
        <v>10</v>
      </c>
      <c r="H83" s="6">
        <f t="shared" si="2"/>
        <v>10</v>
      </c>
    </row>
    <row r="84" spans="6:8" ht="12.75">
      <c r="F84" s="4">
        <v>-5</v>
      </c>
      <c r="G84" s="5">
        <v>20</v>
      </c>
      <c r="H84" s="6">
        <f t="shared" si="2"/>
        <v>15</v>
      </c>
    </row>
    <row r="85" spans="6:8" ht="12.75">
      <c r="F85" s="4">
        <v>-5</v>
      </c>
      <c r="G85" s="5">
        <v>30</v>
      </c>
      <c r="H85" s="6">
        <f t="shared" si="2"/>
        <v>25</v>
      </c>
    </row>
    <row r="86" spans="6:8" ht="12.75">
      <c r="F86" s="4">
        <v>-5</v>
      </c>
      <c r="G86" s="5">
        <v>40</v>
      </c>
      <c r="H86" s="6">
        <f t="shared" si="2"/>
        <v>35</v>
      </c>
    </row>
    <row r="87" spans="6:8" ht="12.75">
      <c r="F87" s="4">
        <v>-5</v>
      </c>
      <c r="G87" s="5">
        <v>50</v>
      </c>
      <c r="H87" s="6">
        <f t="shared" si="2"/>
        <v>45</v>
      </c>
    </row>
    <row r="88" spans="6:8" ht="12.75">
      <c r="F88" s="4">
        <v>-5</v>
      </c>
      <c r="G88" s="5">
        <v>60</v>
      </c>
      <c r="H88" s="6">
        <f t="shared" si="2"/>
        <v>55</v>
      </c>
    </row>
    <row r="89" spans="6:8" ht="12.75">
      <c r="F89" s="4">
        <v>-5</v>
      </c>
      <c r="G89" s="5">
        <v>70</v>
      </c>
      <c r="H89" s="6">
        <f t="shared" si="2"/>
        <v>65</v>
      </c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ht="12.75">
      <c r="A91" t="s">
        <v>0</v>
      </c>
    </row>
    <row r="92" ht="12.75">
      <c r="A92" s="7" t="s">
        <v>43</v>
      </c>
    </row>
    <row r="93" spans="1:7" ht="12.75">
      <c r="A93" s="7"/>
      <c r="B93" t="s">
        <v>55</v>
      </c>
      <c r="F93" s="2"/>
      <c r="G93" s="2"/>
    </row>
    <row r="94" spans="1:8" ht="12.75">
      <c r="A94" s="7"/>
      <c r="F94" s="2" t="s">
        <v>1</v>
      </c>
      <c r="G94" s="2" t="s">
        <v>9</v>
      </c>
      <c r="H94" s="2" t="s">
        <v>10</v>
      </c>
    </row>
    <row r="95" spans="1:8" ht="12.75">
      <c r="A95" s="7"/>
      <c r="F95" s="2" t="s">
        <v>5</v>
      </c>
      <c r="G95" s="2" t="s">
        <v>4</v>
      </c>
      <c r="H95" s="2" t="s">
        <v>2</v>
      </c>
    </row>
    <row r="96" spans="6:8" ht="12.75">
      <c r="F96" s="2" t="s">
        <v>6</v>
      </c>
      <c r="G96" s="2" t="s">
        <v>3</v>
      </c>
      <c r="H96" s="2" t="s">
        <v>3</v>
      </c>
    </row>
    <row r="97" spans="6:9" ht="12.75">
      <c r="F97" s="4">
        <v>0</v>
      </c>
      <c r="G97" s="5">
        <v>60</v>
      </c>
      <c r="H97" s="6">
        <f>F97+G97</f>
        <v>60</v>
      </c>
      <c r="I97" s="12" t="s">
        <v>44</v>
      </c>
    </row>
    <row r="98" spans="6:9" ht="12.75">
      <c r="F98" s="4">
        <v>0</v>
      </c>
      <c r="G98" s="5">
        <v>50</v>
      </c>
      <c r="H98" s="6">
        <f aca="true" t="shared" si="3" ref="H98:H109">F98+G98</f>
        <v>50</v>
      </c>
      <c r="I98" s="12" t="s">
        <v>44</v>
      </c>
    </row>
    <row r="99" spans="6:9" ht="12.75">
      <c r="F99" s="4">
        <v>0</v>
      </c>
      <c r="G99" s="5">
        <v>40</v>
      </c>
      <c r="H99" s="6">
        <f t="shared" si="3"/>
        <v>40</v>
      </c>
      <c r="I99" s="12" t="s">
        <v>44</v>
      </c>
    </row>
    <row r="100" spans="6:9" ht="12.75">
      <c r="F100" s="4">
        <v>0</v>
      </c>
      <c r="G100" s="5">
        <v>30</v>
      </c>
      <c r="H100" s="6">
        <f t="shared" si="3"/>
        <v>30</v>
      </c>
      <c r="I100" s="12" t="s">
        <v>44</v>
      </c>
    </row>
    <row r="101" spans="6:9" ht="12.75">
      <c r="F101" s="4">
        <v>0</v>
      </c>
      <c r="G101" s="5">
        <v>20</v>
      </c>
      <c r="H101" s="6">
        <f t="shared" si="3"/>
        <v>20</v>
      </c>
      <c r="I101" s="12" t="s">
        <v>44</v>
      </c>
    </row>
    <row r="102" spans="6:9" ht="12.75">
      <c r="F102" s="4">
        <v>0</v>
      </c>
      <c r="G102" s="5">
        <v>10</v>
      </c>
      <c r="H102" s="6">
        <f t="shared" si="3"/>
        <v>10</v>
      </c>
      <c r="I102" s="12" t="s">
        <v>44</v>
      </c>
    </row>
    <row r="103" spans="6:9" ht="12.75">
      <c r="F103" s="4">
        <v>0</v>
      </c>
      <c r="G103" s="5">
        <v>0</v>
      </c>
      <c r="H103" s="6">
        <f t="shared" si="3"/>
        <v>0</v>
      </c>
      <c r="I103" s="12" t="s">
        <v>44</v>
      </c>
    </row>
    <row r="104" spans="6:9" ht="12.75">
      <c r="F104" s="4">
        <v>0</v>
      </c>
      <c r="G104" s="5">
        <v>-10</v>
      </c>
      <c r="H104" s="6">
        <f t="shared" si="3"/>
        <v>-10</v>
      </c>
      <c r="I104" s="12" t="s">
        <v>44</v>
      </c>
    </row>
    <row r="105" spans="6:9" ht="12.75">
      <c r="F105" s="4">
        <v>0</v>
      </c>
      <c r="G105" s="5">
        <v>-20</v>
      </c>
      <c r="H105" s="6">
        <f t="shared" si="3"/>
        <v>-20</v>
      </c>
      <c r="I105" s="12" t="s">
        <v>44</v>
      </c>
    </row>
    <row r="106" spans="6:9" ht="12.75">
      <c r="F106" s="4">
        <v>0</v>
      </c>
      <c r="G106" s="5">
        <v>-30</v>
      </c>
      <c r="H106" s="6">
        <f t="shared" si="3"/>
        <v>-30</v>
      </c>
      <c r="I106" s="12" t="s">
        <v>44</v>
      </c>
    </row>
    <row r="107" spans="6:9" ht="12.75">
      <c r="F107" s="4">
        <v>0</v>
      </c>
      <c r="G107" s="5">
        <v>-40</v>
      </c>
      <c r="H107" s="6">
        <f t="shared" si="3"/>
        <v>-40</v>
      </c>
      <c r="I107" s="12" t="s">
        <v>44</v>
      </c>
    </row>
    <row r="108" spans="6:9" ht="12.75">
      <c r="F108" s="4">
        <v>0</v>
      </c>
      <c r="G108" s="5">
        <v>-50</v>
      </c>
      <c r="H108" s="6">
        <f t="shared" si="3"/>
        <v>-50</v>
      </c>
      <c r="I108" s="12" t="s">
        <v>44</v>
      </c>
    </row>
    <row r="109" spans="6:9" ht="12.75">
      <c r="F109" s="4">
        <v>0</v>
      </c>
      <c r="G109" s="5">
        <v>-60</v>
      </c>
      <c r="H109" s="6">
        <f t="shared" si="3"/>
        <v>-60</v>
      </c>
      <c r="I109" s="12" t="s">
        <v>44</v>
      </c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7" t="s">
        <v>12</v>
      </c>
      <c r="F111" s="2" t="s">
        <v>1</v>
      </c>
      <c r="G111" s="2" t="s">
        <v>2</v>
      </c>
      <c r="H111" s="2" t="s">
        <v>10</v>
      </c>
    </row>
    <row r="112" spans="6:8" ht="12.75">
      <c r="F112" s="2" t="s">
        <v>5</v>
      </c>
      <c r="G112" s="2" t="s">
        <v>4</v>
      </c>
      <c r="H112" s="2" t="s">
        <v>2</v>
      </c>
    </row>
    <row r="113" spans="6:8" ht="12.75">
      <c r="F113" s="2" t="s">
        <v>6</v>
      </c>
      <c r="G113" s="2" t="s">
        <v>3</v>
      </c>
      <c r="H113" s="2" t="s">
        <v>3</v>
      </c>
    </row>
    <row r="114" spans="6:8" ht="12.75">
      <c r="F114" s="4">
        <v>-50</v>
      </c>
      <c r="G114" s="5">
        <v>60</v>
      </c>
      <c r="H114" s="6">
        <f>F114+G114</f>
        <v>10</v>
      </c>
    </row>
    <row r="115" spans="6:8" ht="12.75">
      <c r="F115" s="4">
        <v>-40</v>
      </c>
      <c r="G115" s="5">
        <v>50</v>
      </c>
      <c r="H115" s="6">
        <f aca="true" t="shared" si="4" ref="H115:H127">F115+G115</f>
        <v>10</v>
      </c>
    </row>
    <row r="116" spans="6:8" ht="12.75">
      <c r="F116" s="4">
        <v>-30</v>
      </c>
      <c r="G116" s="5">
        <v>40</v>
      </c>
      <c r="H116" s="6">
        <f t="shared" si="4"/>
        <v>10</v>
      </c>
    </row>
    <row r="117" spans="6:8" ht="12.75">
      <c r="F117" s="4">
        <v>-20</v>
      </c>
      <c r="G117" s="5">
        <v>30</v>
      </c>
      <c r="H117" s="6">
        <f t="shared" si="4"/>
        <v>10</v>
      </c>
    </row>
    <row r="118" spans="6:8" ht="12.75">
      <c r="F118" s="4">
        <v>-10</v>
      </c>
      <c r="G118" s="5">
        <v>20</v>
      </c>
      <c r="H118" s="6">
        <f t="shared" si="4"/>
        <v>10</v>
      </c>
    </row>
    <row r="119" spans="6:8" ht="12.75">
      <c r="F119" s="4">
        <v>0</v>
      </c>
      <c r="G119" s="5">
        <v>10</v>
      </c>
      <c r="H119" s="6">
        <f t="shared" si="4"/>
        <v>10</v>
      </c>
    </row>
    <row r="120" spans="6:8" ht="12.75">
      <c r="F120" s="4">
        <v>10</v>
      </c>
      <c r="G120" s="5">
        <v>0</v>
      </c>
      <c r="H120" s="6">
        <f t="shared" si="4"/>
        <v>10</v>
      </c>
    </row>
    <row r="121" spans="6:8" ht="12.75">
      <c r="F121" s="4">
        <v>20</v>
      </c>
      <c r="G121" s="5">
        <v>-10</v>
      </c>
      <c r="H121" s="6">
        <f t="shared" si="4"/>
        <v>10</v>
      </c>
    </row>
    <row r="122" spans="6:8" ht="12.75">
      <c r="F122" s="4">
        <v>30</v>
      </c>
      <c r="G122" s="5">
        <v>-20</v>
      </c>
      <c r="H122" s="6">
        <f t="shared" si="4"/>
        <v>10</v>
      </c>
    </row>
    <row r="123" spans="6:8" ht="12.75">
      <c r="F123" s="4">
        <v>40</v>
      </c>
      <c r="G123" s="5">
        <v>-30</v>
      </c>
      <c r="H123" s="6">
        <f t="shared" si="4"/>
        <v>10</v>
      </c>
    </row>
    <row r="124" spans="6:8" ht="12.75">
      <c r="F124" s="4">
        <v>50</v>
      </c>
      <c r="G124" s="5">
        <v>-40</v>
      </c>
      <c r="H124" s="6">
        <f t="shared" si="4"/>
        <v>10</v>
      </c>
    </row>
    <row r="125" spans="6:8" ht="12.75">
      <c r="F125" s="4">
        <v>60</v>
      </c>
      <c r="G125" s="5">
        <v>-50</v>
      </c>
      <c r="H125" s="6">
        <f t="shared" si="4"/>
        <v>10</v>
      </c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6:8" ht="12.75">
      <c r="F127" s="4">
        <v>70</v>
      </c>
      <c r="G127" s="5">
        <v>-60</v>
      </c>
      <c r="H127" s="6">
        <f t="shared" si="4"/>
        <v>10</v>
      </c>
    </row>
    <row r="128" spans="1:8" ht="12.75">
      <c r="A128" s="7" t="s">
        <v>13</v>
      </c>
      <c r="F128" s="2" t="s">
        <v>1</v>
      </c>
      <c r="G128" s="2" t="s">
        <v>2</v>
      </c>
      <c r="H128" s="2" t="s">
        <v>10</v>
      </c>
    </row>
    <row r="129" spans="6:8" ht="12.75">
      <c r="F129" s="2" t="s">
        <v>5</v>
      </c>
      <c r="G129" s="2" t="s">
        <v>4</v>
      </c>
      <c r="H129" s="2" t="s">
        <v>2</v>
      </c>
    </row>
    <row r="130" spans="6:8" ht="12.75">
      <c r="F130" s="2" t="s">
        <v>6</v>
      </c>
      <c r="G130" s="2" t="s">
        <v>3</v>
      </c>
      <c r="H130" s="2" t="s">
        <v>3</v>
      </c>
    </row>
    <row r="131" spans="6:8" ht="12.75">
      <c r="F131" s="4">
        <v>-5</v>
      </c>
      <c r="G131" s="5">
        <v>60</v>
      </c>
      <c r="H131" s="6">
        <f>F131+G131</f>
        <v>55</v>
      </c>
    </row>
    <row r="132" spans="6:8" ht="12.75">
      <c r="F132" s="4">
        <v>-5</v>
      </c>
      <c r="G132" s="5">
        <v>50</v>
      </c>
      <c r="H132" s="6">
        <f aca="true" t="shared" si="5" ref="H132:H143">F132+G132</f>
        <v>45</v>
      </c>
    </row>
    <row r="133" spans="6:8" ht="12.75">
      <c r="F133" s="4">
        <v>-5</v>
      </c>
      <c r="G133" s="5">
        <v>40</v>
      </c>
      <c r="H133" s="6">
        <f t="shared" si="5"/>
        <v>35</v>
      </c>
    </row>
    <row r="134" spans="6:8" ht="12.75">
      <c r="F134" s="4">
        <v>-5</v>
      </c>
      <c r="G134" s="5">
        <v>30</v>
      </c>
      <c r="H134" s="6">
        <f t="shared" si="5"/>
        <v>25</v>
      </c>
    </row>
    <row r="135" spans="6:8" ht="12.75">
      <c r="F135" s="4">
        <v>-5</v>
      </c>
      <c r="G135" s="5">
        <v>20</v>
      </c>
      <c r="H135" s="6">
        <f t="shared" si="5"/>
        <v>15</v>
      </c>
    </row>
    <row r="136" spans="6:8" ht="12.75">
      <c r="F136" s="4">
        <v>-5</v>
      </c>
      <c r="G136" s="5">
        <v>10</v>
      </c>
      <c r="H136" s="6">
        <f t="shared" si="5"/>
        <v>5</v>
      </c>
    </row>
    <row r="137" spans="6:8" ht="12.75">
      <c r="F137" s="4">
        <v>-5</v>
      </c>
      <c r="G137" s="5">
        <v>0</v>
      </c>
      <c r="H137" s="6">
        <f t="shared" si="5"/>
        <v>-5</v>
      </c>
    </row>
    <row r="138" spans="6:8" ht="12.75">
      <c r="F138" s="4">
        <v>20</v>
      </c>
      <c r="G138" s="5">
        <v>-10</v>
      </c>
      <c r="H138" s="6">
        <f t="shared" si="5"/>
        <v>10</v>
      </c>
    </row>
    <row r="139" spans="6:8" ht="12.75">
      <c r="F139" s="4">
        <v>30</v>
      </c>
      <c r="G139" s="5">
        <v>-20</v>
      </c>
      <c r="H139" s="6">
        <f t="shared" si="5"/>
        <v>10</v>
      </c>
    </row>
    <row r="140" spans="6:8" ht="12.75">
      <c r="F140" s="4">
        <v>40</v>
      </c>
      <c r="G140" s="5">
        <v>-30</v>
      </c>
      <c r="H140" s="6">
        <f t="shared" si="5"/>
        <v>10</v>
      </c>
    </row>
    <row r="141" spans="6:8" ht="12.75">
      <c r="F141" s="4">
        <v>50</v>
      </c>
      <c r="G141" s="5">
        <v>-40</v>
      </c>
      <c r="H141" s="6">
        <f t="shared" si="5"/>
        <v>10</v>
      </c>
    </row>
    <row r="142" spans="6:8" ht="12.75">
      <c r="F142" s="4">
        <v>60</v>
      </c>
      <c r="G142" s="5">
        <v>-50</v>
      </c>
      <c r="H142" s="6">
        <f t="shared" si="5"/>
        <v>10</v>
      </c>
    </row>
    <row r="143" spans="6:8" ht="12.75">
      <c r="F143" s="4">
        <v>70</v>
      </c>
      <c r="G143" s="5">
        <v>-60</v>
      </c>
      <c r="H143" s="6">
        <f t="shared" si="5"/>
        <v>10</v>
      </c>
    </row>
    <row r="144" spans="6:8" ht="12.75">
      <c r="F144" s="4">
        <v>80</v>
      </c>
      <c r="G144" s="5">
        <v>-70</v>
      </c>
      <c r="H144" s="6">
        <f>F144+G144</f>
        <v>10</v>
      </c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ht="12.75"/>
    <row r="147" spans="1:8" ht="12.75">
      <c r="A147" s="7" t="s">
        <v>45</v>
      </c>
      <c r="F147" s="2" t="s">
        <v>1</v>
      </c>
      <c r="G147" s="2" t="s">
        <v>47</v>
      </c>
      <c r="H147" s="2" t="s">
        <v>10</v>
      </c>
    </row>
    <row r="148" spans="1:8" ht="12.75">
      <c r="A148" s="7" t="s">
        <v>23</v>
      </c>
      <c r="B148" t="s">
        <v>46</v>
      </c>
      <c r="F148" s="2" t="s">
        <v>5</v>
      </c>
      <c r="G148" s="2" t="s">
        <v>48</v>
      </c>
      <c r="H148" s="2" t="s">
        <v>2</v>
      </c>
    </row>
    <row r="149" spans="6:8" ht="12.75">
      <c r="F149" s="2" t="s">
        <v>6</v>
      </c>
      <c r="G149" s="2" t="s">
        <v>49</v>
      </c>
      <c r="H149" s="2" t="s">
        <v>50</v>
      </c>
    </row>
    <row r="150" spans="6:9" ht="12.75">
      <c r="F150" s="1">
        <v>0</v>
      </c>
      <c r="G150" s="5">
        <v>0</v>
      </c>
      <c r="H150" s="1">
        <f>F150+G150</f>
        <v>0</v>
      </c>
      <c r="I150" s="12" t="s">
        <v>52</v>
      </c>
    </row>
    <row r="151" spans="6:9" ht="12.75">
      <c r="F151" s="1">
        <v>0</v>
      </c>
      <c r="G151" s="5">
        <v>-10</v>
      </c>
      <c r="H151" s="1">
        <f aca="true" t="shared" si="6" ref="H151:H162">F151+G151</f>
        <v>-10</v>
      </c>
      <c r="I151" s="12" t="s">
        <v>52</v>
      </c>
    </row>
    <row r="152" spans="6:9" ht="12.75">
      <c r="F152" s="1">
        <v>0</v>
      </c>
      <c r="G152" s="5">
        <v>-20</v>
      </c>
      <c r="H152" s="1">
        <f t="shared" si="6"/>
        <v>-20</v>
      </c>
      <c r="I152" s="12" t="s">
        <v>52</v>
      </c>
    </row>
    <row r="153" spans="6:9" ht="12.75">
      <c r="F153" s="1">
        <v>0</v>
      </c>
      <c r="G153" s="5">
        <v>-30</v>
      </c>
      <c r="H153" s="1">
        <f t="shared" si="6"/>
        <v>-30</v>
      </c>
      <c r="I153" s="12" t="s">
        <v>52</v>
      </c>
    </row>
    <row r="154" spans="6:9" ht="12.75">
      <c r="F154" s="1">
        <v>0</v>
      </c>
      <c r="G154" s="5">
        <v>-40</v>
      </c>
      <c r="H154" s="1">
        <f t="shared" si="6"/>
        <v>-40</v>
      </c>
      <c r="I154" s="12" t="s">
        <v>52</v>
      </c>
    </row>
    <row r="155" spans="6:9" ht="12.75">
      <c r="F155" s="1">
        <v>0</v>
      </c>
      <c r="G155" s="5">
        <v>-50</v>
      </c>
      <c r="H155" s="1">
        <f t="shared" si="6"/>
        <v>-50</v>
      </c>
      <c r="I155" s="12" t="s">
        <v>52</v>
      </c>
    </row>
    <row r="156" spans="6:9" ht="12.75">
      <c r="F156" s="1">
        <v>0</v>
      </c>
      <c r="G156" s="5">
        <v>-60</v>
      </c>
      <c r="H156" s="1">
        <f t="shared" si="6"/>
        <v>-60</v>
      </c>
      <c r="I156" s="12" t="s">
        <v>52</v>
      </c>
    </row>
    <row r="157" spans="6:9" ht="12.75">
      <c r="F157" s="1">
        <v>0</v>
      </c>
      <c r="G157" s="5">
        <v>-70</v>
      </c>
      <c r="H157" s="1">
        <f t="shared" si="6"/>
        <v>-70</v>
      </c>
      <c r="I157" s="12" t="s">
        <v>52</v>
      </c>
    </row>
    <row r="158" spans="6:9" ht="12.75">
      <c r="F158" s="1">
        <v>0</v>
      </c>
      <c r="G158" s="5">
        <v>-80</v>
      </c>
      <c r="H158" s="1">
        <f t="shared" si="6"/>
        <v>-80</v>
      </c>
      <c r="I158" s="12" t="s">
        <v>52</v>
      </c>
    </row>
    <row r="159" spans="6:9" ht="12.75">
      <c r="F159" s="1">
        <v>0</v>
      </c>
      <c r="G159" s="5">
        <v>-90</v>
      </c>
      <c r="H159" s="1">
        <f t="shared" si="6"/>
        <v>-90</v>
      </c>
      <c r="I159" s="12" t="s">
        <v>52</v>
      </c>
    </row>
    <row r="160" spans="6:9" ht="12.75">
      <c r="F160" s="1">
        <v>0</v>
      </c>
      <c r="G160" s="5">
        <v>-100</v>
      </c>
      <c r="H160" s="1">
        <f t="shared" si="6"/>
        <v>-100</v>
      </c>
      <c r="I160" s="12" t="s">
        <v>52</v>
      </c>
    </row>
    <row r="161" spans="6:9" ht="12.75">
      <c r="F161" s="1">
        <v>0</v>
      </c>
      <c r="G161" s="5">
        <v>-110</v>
      </c>
      <c r="H161" s="1">
        <f t="shared" si="6"/>
        <v>-110</v>
      </c>
      <c r="I161" s="12" t="s">
        <v>52</v>
      </c>
    </row>
    <row r="162" spans="6:9" ht="12.75">
      <c r="F162" s="1">
        <v>0</v>
      </c>
      <c r="G162" s="5">
        <v>-120</v>
      </c>
      <c r="H162" s="1">
        <f t="shared" si="6"/>
        <v>-120</v>
      </c>
      <c r="I162" s="12" t="s">
        <v>52</v>
      </c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2.75">
      <c r="A164" s="7" t="s">
        <v>53</v>
      </c>
      <c r="B164" s="11"/>
      <c r="C164" s="11"/>
      <c r="D164" s="11"/>
      <c r="E164" s="11"/>
      <c r="F164" s="11"/>
      <c r="G164" s="11"/>
      <c r="H164" s="11"/>
    </row>
    <row r="165" spans="1:8" ht="12.75">
      <c r="A165" s="7" t="s">
        <v>23</v>
      </c>
      <c r="B165" t="s">
        <v>54</v>
      </c>
      <c r="F165" s="2" t="s">
        <v>1</v>
      </c>
      <c r="G165" s="2" t="s">
        <v>47</v>
      </c>
      <c r="H165" s="2" t="s">
        <v>10</v>
      </c>
    </row>
    <row r="166" spans="6:8" ht="12.75">
      <c r="F166" s="2" t="s">
        <v>5</v>
      </c>
      <c r="G166" s="2" t="s">
        <v>48</v>
      </c>
      <c r="H166" s="2" t="s">
        <v>2</v>
      </c>
    </row>
    <row r="167" spans="6:8" ht="12.75">
      <c r="F167" s="2" t="s">
        <v>6</v>
      </c>
      <c r="G167" s="2" t="s">
        <v>49</v>
      </c>
      <c r="H167" s="2" t="s">
        <v>50</v>
      </c>
    </row>
    <row r="168" spans="6:9" ht="12.75">
      <c r="F168" s="4">
        <v>-70</v>
      </c>
      <c r="G168" s="5">
        <v>0</v>
      </c>
      <c r="H168" s="6">
        <f>F168+G168</f>
        <v>-70</v>
      </c>
      <c r="I168" s="12" t="s">
        <v>51</v>
      </c>
    </row>
    <row r="169" spans="6:9" ht="12.75">
      <c r="F169" s="4">
        <v>-60</v>
      </c>
      <c r="G169" s="5">
        <v>-10</v>
      </c>
      <c r="H169" s="6">
        <f aca="true" t="shared" si="7" ref="H169:H180">F169+G169</f>
        <v>-70</v>
      </c>
      <c r="I169" s="12" t="s">
        <v>51</v>
      </c>
    </row>
    <row r="170" spans="6:9" ht="12.75">
      <c r="F170" s="4">
        <v>-50</v>
      </c>
      <c r="G170" s="5">
        <v>-20</v>
      </c>
      <c r="H170" s="6">
        <f t="shared" si="7"/>
        <v>-70</v>
      </c>
      <c r="I170" s="12" t="s">
        <v>51</v>
      </c>
    </row>
    <row r="171" spans="6:9" ht="12.75">
      <c r="F171" s="4">
        <v>-40</v>
      </c>
      <c r="G171" s="5">
        <v>-30</v>
      </c>
      <c r="H171" s="6">
        <f t="shared" si="7"/>
        <v>-70</v>
      </c>
      <c r="I171" s="12" t="s">
        <v>51</v>
      </c>
    </row>
    <row r="172" spans="6:9" ht="12.75">
      <c r="F172" s="4">
        <v>-30</v>
      </c>
      <c r="G172" s="5">
        <v>-40</v>
      </c>
      <c r="H172" s="6">
        <f t="shared" si="7"/>
        <v>-70</v>
      </c>
      <c r="I172" s="12" t="s">
        <v>51</v>
      </c>
    </row>
    <row r="173" spans="6:9" ht="12.75">
      <c r="F173" s="4">
        <v>-20</v>
      </c>
      <c r="G173" s="5">
        <v>-50</v>
      </c>
      <c r="H173" s="6">
        <f t="shared" si="7"/>
        <v>-70</v>
      </c>
      <c r="I173" s="12" t="s">
        <v>51</v>
      </c>
    </row>
    <row r="174" spans="6:9" ht="12.75">
      <c r="F174" s="4">
        <v>-10</v>
      </c>
      <c r="G174" s="5">
        <v>-60</v>
      </c>
      <c r="H174" s="6">
        <f t="shared" si="7"/>
        <v>-70</v>
      </c>
      <c r="I174" s="12" t="s">
        <v>51</v>
      </c>
    </row>
    <row r="175" spans="6:9" ht="12.75">
      <c r="F175" s="4">
        <v>0</v>
      </c>
      <c r="G175" s="5">
        <v>-70</v>
      </c>
      <c r="H175" s="6">
        <f t="shared" si="7"/>
        <v>-70</v>
      </c>
      <c r="I175" s="12" t="s">
        <v>51</v>
      </c>
    </row>
    <row r="176" spans="6:9" ht="12.75">
      <c r="F176" s="4">
        <v>10</v>
      </c>
      <c r="G176" s="5">
        <v>-80</v>
      </c>
      <c r="H176" s="6">
        <f t="shared" si="7"/>
        <v>-70</v>
      </c>
      <c r="I176" s="12" t="s">
        <v>51</v>
      </c>
    </row>
    <row r="177" spans="6:9" ht="12.75">
      <c r="F177" s="4">
        <v>20</v>
      </c>
      <c r="G177" s="5">
        <v>-90</v>
      </c>
      <c r="H177" s="6">
        <f t="shared" si="7"/>
        <v>-70</v>
      </c>
      <c r="I177" s="12" t="s">
        <v>51</v>
      </c>
    </row>
    <row r="178" spans="6:9" ht="12.75">
      <c r="F178" s="4">
        <v>30</v>
      </c>
      <c r="G178" s="5">
        <v>-100</v>
      </c>
      <c r="H178" s="6">
        <f t="shared" si="7"/>
        <v>-70</v>
      </c>
      <c r="I178" s="12" t="s">
        <v>51</v>
      </c>
    </row>
    <row r="179" spans="6:9" ht="12.75">
      <c r="F179" s="4">
        <v>40</v>
      </c>
      <c r="G179" s="5">
        <v>-110</v>
      </c>
      <c r="H179" s="6">
        <f t="shared" si="7"/>
        <v>-70</v>
      </c>
      <c r="I179" s="12" t="s">
        <v>51</v>
      </c>
    </row>
    <row r="180" spans="6:9" ht="12.75">
      <c r="F180" s="4">
        <v>50</v>
      </c>
      <c r="G180" s="5">
        <v>-120</v>
      </c>
      <c r="H180" s="6">
        <f t="shared" si="7"/>
        <v>-70</v>
      </c>
      <c r="I180" s="12" t="s">
        <v>51</v>
      </c>
    </row>
    <row r="181" spans="1:8" ht="12.75">
      <c r="A181" s="3"/>
      <c r="B181" s="3"/>
      <c r="C181" s="3"/>
      <c r="D181" s="3"/>
      <c r="E181" s="3"/>
      <c r="F181" s="3"/>
      <c r="G181" s="3"/>
      <c r="H181" s="3"/>
    </row>
    <row r="182" spans="1:8" ht="12.75">
      <c r="A182" t="s">
        <v>0</v>
      </c>
      <c r="F182" s="2" t="s">
        <v>1</v>
      </c>
      <c r="G182" s="2" t="s">
        <v>9</v>
      </c>
      <c r="H182" s="2" t="s">
        <v>10</v>
      </c>
    </row>
    <row r="183" spans="1:8" ht="12.75">
      <c r="A183" s="7" t="s">
        <v>14</v>
      </c>
      <c r="F183" s="2" t="s">
        <v>5</v>
      </c>
      <c r="G183" s="2" t="s">
        <v>4</v>
      </c>
      <c r="H183" s="2" t="s">
        <v>2</v>
      </c>
    </row>
    <row r="184" spans="6:8" ht="12.75">
      <c r="F184" s="2" t="s">
        <v>6</v>
      </c>
      <c r="G184" s="2" t="s">
        <v>3</v>
      </c>
      <c r="H184" s="2" t="s">
        <v>3</v>
      </c>
    </row>
    <row r="185" spans="6:8" ht="12.75">
      <c r="F185" s="1">
        <v>0</v>
      </c>
      <c r="G185" s="5">
        <v>-60</v>
      </c>
      <c r="H185" s="1">
        <f>F185+G185</f>
        <v>-60</v>
      </c>
    </row>
    <row r="186" spans="6:8" ht="12.75">
      <c r="F186" s="1">
        <v>0</v>
      </c>
      <c r="G186" s="5">
        <v>-50</v>
      </c>
      <c r="H186" s="1">
        <f aca="true" t="shared" si="8" ref="H186:H197">F186+G186</f>
        <v>-50</v>
      </c>
    </row>
    <row r="187" spans="6:8" ht="12.75">
      <c r="F187" s="1">
        <v>0</v>
      </c>
      <c r="G187" s="5">
        <v>-40</v>
      </c>
      <c r="H187" s="1">
        <f t="shared" si="8"/>
        <v>-40</v>
      </c>
    </row>
    <row r="188" spans="6:8" ht="12.75">
      <c r="F188" s="1">
        <v>0</v>
      </c>
      <c r="G188" s="5">
        <v>-30</v>
      </c>
      <c r="H188" s="1">
        <f t="shared" si="8"/>
        <v>-30</v>
      </c>
    </row>
    <row r="189" spans="6:8" ht="12.75">
      <c r="F189" s="1">
        <v>0</v>
      </c>
      <c r="G189" s="5">
        <v>-20</v>
      </c>
      <c r="H189" s="1">
        <f t="shared" si="8"/>
        <v>-20</v>
      </c>
    </row>
    <row r="190" spans="6:8" ht="12.75">
      <c r="F190" s="1">
        <v>0</v>
      </c>
      <c r="G190" s="5">
        <v>-10</v>
      </c>
      <c r="H190" s="1">
        <f t="shared" si="8"/>
        <v>-10</v>
      </c>
    </row>
    <row r="191" spans="6:8" ht="12.75">
      <c r="F191" s="1">
        <v>0</v>
      </c>
      <c r="G191" s="5">
        <v>0</v>
      </c>
      <c r="H191" s="1">
        <f t="shared" si="8"/>
        <v>0</v>
      </c>
    </row>
    <row r="192" spans="6:8" ht="12.75">
      <c r="F192" s="1">
        <v>0</v>
      </c>
      <c r="G192" s="5">
        <v>10</v>
      </c>
      <c r="H192" s="1">
        <f t="shared" si="8"/>
        <v>10</v>
      </c>
    </row>
    <row r="193" spans="6:8" ht="12.75">
      <c r="F193" s="1">
        <v>0</v>
      </c>
      <c r="G193" s="5">
        <v>20</v>
      </c>
      <c r="H193" s="1">
        <f t="shared" si="8"/>
        <v>20</v>
      </c>
    </row>
    <row r="194" spans="6:8" ht="12.75">
      <c r="F194" s="1">
        <v>0</v>
      </c>
      <c r="G194" s="5">
        <v>30</v>
      </c>
      <c r="H194" s="1">
        <f t="shared" si="8"/>
        <v>30</v>
      </c>
    </row>
    <row r="195" spans="6:8" ht="12.75">
      <c r="F195" s="1">
        <v>0</v>
      </c>
      <c r="G195" s="5">
        <v>40</v>
      </c>
      <c r="H195" s="1">
        <f t="shared" si="8"/>
        <v>40</v>
      </c>
    </row>
    <row r="196" spans="6:8" ht="12.75">
      <c r="F196" s="1">
        <v>0</v>
      </c>
      <c r="G196" s="5">
        <v>50</v>
      </c>
      <c r="H196" s="1">
        <f t="shared" si="8"/>
        <v>50</v>
      </c>
    </row>
    <row r="197" spans="6:8" ht="12.75">
      <c r="F197" s="1">
        <v>0</v>
      </c>
      <c r="G197" s="5">
        <v>60</v>
      </c>
      <c r="H197" s="1">
        <f t="shared" si="8"/>
        <v>60</v>
      </c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t="s">
        <v>7</v>
      </c>
      <c r="F199" s="2" t="s">
        <v>1</v>
      </c>
      <c r="G199" s="2" t="s">
        <v>2</v>
      </c>
      <c r="H199" s="2" t="s">
        <v>10</v>
      </c>
    </row>
    <row r="200" spans="6:8" ht="12.75">
      <c r="F200" s="2" t="s">
        <v>5</v>
      </c>
      <c r="G200" s="2" t="s">
        <v>4</v>
      </c>
      <c r="H200" s="2" t="s">
        <v>2</v>
      </c>
    </row>
    <row r="201" spans="6:8" ht="12.75">
      <c r="F201" s="2" t="s">
        <v>6</v>
      </c>
      <c r="G201" s="2" t="s">
        <v>3</v>
      </c>
      <c r="H201" s="2" t="s">
        <v>3</v>
      </c>
    </row>
    <row r="202" spans="6:8" ht="12.75">
      <c r="F202" s="4">
        <v>5</v>
      </c>
      <c r="G202" s="5">
        <v>-60</v>
      </c>
      <c r="H202" s="6">
        <f>F202+G202</f>
        <v>-55</v>
      </c>
    </row>
    <row r="203" spans="6:8" ht="12.75">
      <c r="F203" s="4">
        <v>5</v>
      </c>
      <c r="G203" s="5">
        <v>-50</v>
      </c>
      <c r="H203" s="6">
        <f aca="true" t="shared" si="9" ref="H203:H214">F203+G203</f>
        <v>-45</v>
      </c>
    </row>
    <row r="204" spans="6:8" ht="12.75">
      <c r="F204" s="4">
        <v>5</v>
      </c>
      <c r="G204" s="5">
        <v>-40</v>
      </c>
      <c r="H204" s="6">
        <f t="shared" si="9"/>
        <v>-35</v>
      </c>
    </row>
    <row r="205" spans="6:8" ht="12.75">
      <c r="F205" s="4">
        <v>5</v>
      </c>
      <c r="G205" s="5">
        <v>-30</v>
      </c>
      <c r="H205" s="6">
        <f t="shared" si="9"/>
        <v>-25</v>
      </c>
    </row>
    <row r="206" spans="6:8" ht="12.75">
      <c r="F206" s="4">
        <v>5</v>
      </c>
      <c r="G206" s="5">
        <v>-20</v>
      </c>
      <c r="H206" s="6">
        <f t="shared" si="9"/>
        <v>-15</v>
      </c>
    </row>
    <row r="207" spans="6:8" ht="12.75">
      <c r="F207" s="4">
        <v>5</v>
      </c>
      <c r="G207" s="5">
        <v>-10</v>
      </c>
      <c r="H207" s="6">
        <f t="shared" si="9"/>
        <v>-5</v>
      </c>
    </row>
    <row r="208" spans="6:8" ht="12.75">
      <c r="F208" s="4">
        <v>5</v>
      </c>
      <c r="G208" s="5">
        <v>0</v>
      </c>
      <c r="H208" s="6">
        <f t="shared" si="9"/>
        <v>5</v>
      </c>
    </row>
    <row r="209" spans="6:8" ht="12.75">
      <c r="F209" s="4">
        <v>-5</v>
      </c>
      <c r="G209" s="5">
        <v>10</v>
      </c>
      <c r="H209" s="6">
        <f t="shared" si="9"/>
        <v>5</v>
      </c>
    </row>
    <row r="210" spans="6:8" ht="12.75">
      <c r="F210" s="4">
        <v>-15</v>
      </c>
      <c r="G210" s="5">
        <v>20</v>
      </c>
      <c r="H210" s="6">
        <f t="shared" si="9"/>
        <v>5</v>
      </c>
    </row>
    <row r="211" spans="6:8" ht="12.75">
      <c r="F211" s="4">
        <v>-25</v>
      </c>
      <c r="G211" s="5">
        <v>30</v>
      </c>
      <c r="H211" s="6">
        <f t="shared" si="9"/>
        <v>5</v>
      </c>
    </row>
    <row r="212" spans="6:8" ht="12.75">
      <c r="F212" s="4">
        <v>-35</v>
      </c>
      <c r="G212" s="5">
        <v>40</v>
      </c>
      <c r="H212" s="6">
        <f t="shared" si="9"/>
        <v>5</v>
      </c>
    </row>
    <row r="213" spans="6:8" ht="12.75">
      <c r="F213" s="4">
        <v>-45</v>
      </c>
      <c r="G213" s="5">
        <v>50</v>
      </c>
      <c r="H213" s="6">
        <f t="shared" si="9"/>
        <v>5</v>
      </c>
    </row>
    <row r="214" spans="6:8" ht="12.75">
      <c r="F214" s="4">
        <v>-55</v>
      </c>
      <c r="G214" s="5">
        <v>60</v>
      </c>
      <c r="H214" s="6">
        <f t="shared" si="9"/>
        <v>5</v>
      </c>
    </row>
    <row r="215" spans="1:8" ht="12.75">
      <c r="A215" s="3"/>
      <c r="B215" s="3"/>
      <c r="C215" s="3"/>
      <c r="D215" s="3"/>
      <c r="E215" s="3"/>
      <c r="F215" s="3"/>
      <c r="G215" s="3"/>
      <c r="H215" s="3"/>
    </row>
    <row r="216" ht="12.75">
      <c r="A216" t="s">
        <v>18</v>
      </c>
    </row>
    <row r="217" ht="12.75">
      <c r="A217" t="s">
        <v>19</v>
      </c>
    </row>
    <row r="218" spans="1:9" ht="12.75">
      <c r="A218" t="s">
        <v>7</v>
      </c>
      <c r="F218" s="2" t="s">
        <v>17</v>
      </c>
      <c r="G218" s="2" t="s">
        <v>2</v>
      </c>
      <c r="H218" s="2" t="s">
        <v>16</v>
      </c>
      <c r="I218" s="2" t="s">
        <v>10</v>
      </c>
    </row>
    <row r="219" spans="6:9" ht="12.75">
      <c r="F219" s="2" t="s">
        <v>15</v>
      </c>
      <c r="G219" s="2" t="s">
        <v>4</v>
      </c>
      <c r="H219" s="2" t="s">
        <v>15</v>
      </c>
      <c r="I219" s="2" t="s">
        <v>2</v>
      </c>
    </row>
    <row r="220" spans="6:9" ht="12.75">
      <c r="F220" s="2" t="s">
        <v>6</v>
      </c>
      <c r="G220" s="2" t="s">
        <v>3</v>
      </c>
      <c r="H220" s="2" t="s">
        <v>3</v>
      </c>
      <c r="I220" s="2" t="s">
        <v>3</v>
      </c>
    </row>
    <row r="221" spans="6:9" ht="12.75">
      <c r="F221" s="4">
        <v>5</v>
      </c>
      <c r="G221" s="5">
        <v>-60</v>
      </c>
      <c r="H221" s="8">
        <v>-2</v>
      </c>
      <c r="I221" s="6">
        <f>F221+G221+H221</f>
        <v>-57</v>
      </c>
    </row>
    <row r="222" spans="6:9" ht="12.75">
      <c r="F222" s="4">
        <v>5</v>
      </c>
      <c r="G222" s="5">
        <v>-50</v>
      </c>
      <c r="H222" s="8">
        <v>-2</v>
      </c>
      <c r="I222" s="6">
        <f aca="true" t="shared" si="10" ref="I222:I233">F222+G222+H222</f>
        <v>-47</v>
      </c>
    </row>
    <row r="223" spans="6:9" ht="12.75">
      <c r="F223" s="4">
        <v>5</v>
      </c>
      <c r="G223" s="5">
        <v>-40</v>
      </c>
      <c r="H223" s="8">
        <v>-2</v>
      </c>
      <c r="I223" s="6">
        <f t="shared" si="10"/>
        <v>-37</v>
      </c>
    </row>
    <row r="224" spans="6:9" ht="12.75">
      <c r="F224" s="4">
        <v>5</v>
      </c>
      <c r="G224" s="5">
        <v>-30</v>
      </c>
      <c r="H224" s="8">
        <v>-2</v>
      </c>
      <c r="I224" s="6">
        <f t="shared" si="10"/>
        <v>-27</v>
      </c>
    </row>
    <row r="225" spans="6:9" ht="12.75">
      <c r="F225" s="4">
        <v>5</v>
      </c>
      <c r="G225" s="5">
        <v>-20</v>
      </c>
      <c r="H225" s="8">
        <v>-2</v>
      </c>
      <c r="I225" s="6">
        <f t="shared" si="10"/>
        <v>-17</v>
      </c>
    </row>
    <row r="226" spans="6:9" ht="12.75">
      <c r="F226" s="4">
        <v>5</v>
      </c>
      <c r="G226" s="5">
        <v>-10</v>
      </c>
      <c r="H226" s="8">
        <v>-2</v>
      </c>
      <c r="I226" s="6">
        <f t="shared" si="10"/>
        <v>-7</v>
      </c>
    </row>
    <row r="227" spans="6:9" ht="12.75">
      <c r="F227" s="4">
        <v>5</v>
      </c>
      <c r="G227" s="5">
        <v>0</v>
      </c>
      <c r="H227" s="8">
        <v>-2</v>
      </c>
      <c r="I227" s="6">
        <f t="shared" si="10"/>
        <v>3</v>
      </c>
    </row>
    <row r="228" spans="6:9" ht="12.75">
      <c r="F228" s="4">
        <v>-5</v>
      </c>
      <c r="G228" s="5">
        <v>10</v>
      </c>
      <c r="H228" s="8">
        <v>-2</v>
      </c>
      <c r="I228" s="6">
        <f t="shared" si="10"/>
        <v>3</v>
      </c>
    </row>
    <row r="229" spans="6:9" ht="12.75">
      <c r="F229" s="4">
        <v>-15</v>
      </c>
      <c r="G229" s="5">
        <v>20</v>
      </c>
      <c r="H229" s="8">
        <v>-2</v>
      </c>
      <c r="I229" s="6">
        <f t="shared" si="10"/>
        <v>3</v>
      </c>
    </row>
    <row r="230" spans="6:9" ht="12.75">
      <c r="F230" s="4">
        <v>-25</v>
      </c>
      <c r="G230" s="5">
        <v>30</v>
      </c>
      <c r="H230" s="8">
        <v>8</v>
      </c>
      <c r="I230" s="6">
        <f t="shared" si="10"/>
        <v>13</v>
      </c>
    </row>
    <row r="231" spans="6:9" ht="12.75">
      <c r="F231" s="4">
        <v>-35</v>
      </c>
      <c r="G231" s="5">
        <v>40</v>
      </c>
      <c r="H231" s="8">
        <v>18</v>
      </c>
      <c r="I231" s="6">
        <f t="shared" si="10"/>
        <v>23</v>
      </c>
    </row>
    <row r="232" spans="6:9" ht="12.75">
      <c r="F232" s="4">
        <v>-45</v>
      </c>
      <c r="G232" s="5">
        <v>50</v>
      </c>
      <c r="H232" s="8">
        <v>28</v>
      </c>
      <c r="I232" s="6">
        <f t="shared" si="10"/>
        <v>33</v>
      </c>
    </row>
    <row r="233" spans="6:9" ht="12.75">
      <c r="F233" s="4">
        <v>-55</v>
      </c>
      <c r="G233" s="5">
        <v>60</v>
      </c>
      <c r="H233" s="8">
        <v>38</v>
      </c>
      <c r="I233" s="6">
        <f t="shared" si="10"/>
        <v>43</v>
      </c>
    </row>
    <row r="234" spans="1:8" ht="12.75">
      <c r="A234" s="3"/>
      <c r="B234" s="3"/>
      <c r="C234" s="3"/>
      <c r="D234" s="3"/>
      <c r="E234" s="3"/>
      <c r="F234" s="3"/>
      <c r="G234" s="3"/>
      <c r="H234" s="3"/>
    </row>
    <row r="235" spans="1:8" ht="12.75">
      <c r="A235" t="s">
        <v>20</v>
      </c>
      <c r="G235" s="9">
        <v>0.0225</v>
      </c>
      <c r="H235" s="2" t="s">
        <v>23</v>
      </c>
    </row>
    <row r="236" spans="1:8" ht="12.75">
      <c r="A236" t="s">
        <v>21</v>
      </c>
      <c r="F236" s="2" t="s">
        <v>24</v>
      </c>
      <c r="G236" s="2" t="s">
        <v>25</v>
      </c>
      <c r="H236" s="2" t="s">
        <v>10</v>
      </c>
    </row>
    <row r="237" spans="6:8" ht="12.75">
      <c r="F237" s="2" t="s">
        <v>5</v>
      </c>
      <c r="G237" s="2" t="s">
        <v>26</v>
      </c>
      <c r="H237" s="2" t="s">
        <v>2</v>
      </c>
    </row>
    <row r="238" spans="6:9" ht="12.75">
      <c r="F238" s="2" t="s">
        <v>6</v>
      </c>
      <c r="G238" s="2" t="s">
        <v>3</v>
      </c>
      <c r="H238" s="2" t="s">
        <v>3</v>
      </c>
      <c r="I238" s="2" t="s">
        <v>22</v>
      </c>
    </row>
    <row r="239" spans="6:9" ht="12.75">
      <c r="F239" s="4">
        <f>H239-G239</f>
        <v>166250</v>
      </c>
      <c r="G239" s="5">
        <f>10000000*(I239+G$235)/4</f>
        <v>56250</v>
      </c>
      <c r="H239" s="6">
        <v>222500</v>
      </c>
      <c r="I239" s="10">
        <v>0</v>
      </c>
    </row>
    <row r="240" spans="6:9" ht="12.75">
      <c r="F240" s="4">
        <f aca="true" t="shared" si="11" ref="F240:F250">H240-G240</f>
        <v>141250</v>
      </c>
      <c r="G240" s="5">
        <f aca="true" t="shared" si="12" ref="G240:G250">10000000*(I240+G$235)/4</f>
        <v>81250</v>
      </c>
      <c r="H240" s="6">
        <v>222500</v>
      </c>
      <c r="I240" s="10">
        <v>0.01</v>
      </c>
    </row>
    <row r="241" spans="6:9" ht="12.75">
      <c r="F241" s="4">
        <f t="shared" si="11"/>
        <v>116250.00000000001</v>
      </c>
      <c r="G241" s="5">
        <f t="shared" si="12"/>
        <v>106249.99999999999</v>
      </c>
      <c r="H241" s="6">
        <v>222500</v>
      </c>
      <c r="I241" s="10">
        <v>0.02</v>
      </c>
    </row>
    <row r="242" spans="6:9" ht="12.75">
      <c r="F242" s="4">
        <f t="shared" si="11"/>
        <v>91250</v>
      </c>
      <c r="G242" s="5">
        <f t="shared" si="12"/>
        <v>131250</v>
      </c>
      <c r="H242" s="6">
        <v>222500</v>
      </c>
      <c r="I242" s="10">
        <v>0.03</v>
      </c>
    </row>
    <row r="243" spans="6:9" ht="12.75">
      <c r="F243" s="4">
        <f t="shared" si="11"/>
        <v>66250</v>
      </c>
      <c r="G243" s="5">
        <f t="shared" si="12"/>
        <v>156250</v>
      </c>
      <c r="H243" s="6">
        <v>222500</v>
      </c>
      <c r="I243" s="10">
        <v>0.04</v>
      </c>
    </row>
    <row r="244" spans="6:9" ht="12.75">
      <c r="F244" s="4">
        <f t="shared" si="11"/>
        <v>41249.99999999997</v>
      </c>
      <c r="G244" s="5">
        <f t="shared" si="12"/>
        <v>181250.00000000003</v>
      </c>
      <c r="H244" s="6">
        <v>222500</v>
      </c>
      <c r="I244" s="10">
        <v>0.05</v>
      </c>
    </row>
    <row r="245" spans="6:9" ht="12.75">
      <c r="F245" s="4">
        <f t="shared" si="11"/>
        <v>16250.00000000003</v>
      </c>
      <c r="G245" s="5">
        <f t="shared" si="12"/>
        <v>206249.99999999997</v>
      </c>
      <c r="H245" s="6">
        <v>222500</v>
      </c>
      <c r="I245" s="10">
        <v>0.06</v>
      </c>
    </row>
    <row r="246" spans="6:9" ht="12.75">
      <c r="F246" s="4">
        <f t="shared" si="11"/>
        <v>-8750</v>
      </c>
      <c r="G246" s="5">
        <f t="shared" si="12"/>
        <v>231250</v>
      </c>
      <c r="H246" s="6">
        <v>222500</v>
      </c>
      <c r="I246" s="10">
        <v>0.07</v>
      </c>
    </row>
    <row r="247" spans="6:9" ht="12.75">
      <c r="F247" s="4">
        <f t="shared" si="11"/>
        <v>-33750.00000000003</v>
      </c>
      <c r="G247" s="5">
        <f t="shared" si="12"/>
        <v>256250.00000000003</v>
      </c>
      <c r="H247" s="6">
        <v>222500</v>
      </c>
      <c r="I247" s="10">
        <v>0.08</v>
      </c>
    </row>
    <row r="248" spans="6:9" ht="12.75">
      <c r="F248" s="4">
        <f t="shared" si="11"/>
        <v>-58750</v>
      </c>
      <c r="G248" s="5">
        <f t="shared" si="12"/>
        <v>281250</v>
      </c>
      <c r="H248" s="6">
        <v>222500</v>
      </c>
      <c r="I248" s="10">
        <v>0.09</v>
      </c>
    </row>
    <row r="249" spans="6:9" ht="12.75">
      <c r="F249" s="4">
        <f t="shared" si="11"/>
        <v>-83750</v>
      </c>
      <c r="G249" s="5">
        <f t="shared" si="12"/>
        <v>306250</v>
      </c>
      <c r="H249" s="6">
        <v>222500</v>
      </c>
      <c r="I249" s="10">
        <v>0.1</v>
      </c>
    </row>
    <row r="250" spans="6:9" ht="12.75">
      <c r="F250" s="4">
        <f t="shared" si="11"/>
        <v>-108750</v>
      </c>
      <c r="G250" s="5">
        <f t="shared" si="12"/>
        <v>331250</v>
      </c>
      <c r="H250" s="6">
        <v>222500</v>
      </c>
      <c r="I250" s="10">
        <v>0.11</v>
      </c>
    </row>
    <row r="251" spans="1:8" ht="12.75">
      <c r="A251" s="3"/>
      <c r="B251" s="3"/>
      <c r="C251" s="3"/>
      <c r="D251" s="3"/>
      <c r="E251" s="3"/>
      <c r="F251" s="3"/>
      <c r="G251" s="3"/>
      <c r="H251" s="3"/>
    </row>
    <row r="252" ht="12.75">
      <c r="A252" t="s">
        <v>27</v>
      </c>
    </row>
    <row r="254" spans="1:8" ht="12.75">
      <c r="A254" s="7" t="s">
        <v>28</v>
      </c>
      <c r="F254" s="2" t="s">
        <v>5</v>
      </c>
      <c r="G254" s="2" t="s">
        <v>4</v>
      </c>
      <c r="H254" s="2" t="s">
        <v>2</v>
      </c>
    </row>
    <row r="255" spans="6:8" ht="12.75">
      <c r="F255" s="2" t="s">
        <v>6</v>
      </c>
      <c r="G255" s="2" t="s">
        <v>3</v>
      </c>
      <c r="H255" s="2" t="s">
        <v>3</v>
      </c>
    </row>
    <row r="256" spans="6:8" ht="12.75">
      <c r="F256" s="1">
        <v>0</v>
      </c>
      <c r="G256" s="5">
        <v>0</v>
      </c>
      <c r="H256" s="1">
        <f>F256+G256</f>
        <v>0</v>
      </c>
    </row>
    <row r="257" spans="6:8" ht="12.75">
      <c r="F257" s="1">
        <v>0</v>
      </c>
      <c r="G257" s="5">
        <v>-5</v>
      </c>
      <c r="H257" s="1">
        <f aca="true" t="shared" si="13" ref="H257:H268">F257+G257</f>
        <v>-5</v>
      </c>
    </row>
    <row r="258" spans="6:8" ht="12.75">
      <c r="F258" s="1">
        <v>0</v>
      </c>
      <c r="G258" s="5">
        <v>-10</v>
      </c>
      <c r="H258" s="1">
        <f t="shared" si="13"/>
        <v>-10</v>
      </c>
    </row>
    <row r="259" spans="6:8" ht="12.75">
      <c r="F259" s="1">
        <v>0</v>
      </c>
      <c r="G259" s="5">
        <v>-15</v>
      </c>
      <c r="H259" s="1">
        <f t="shared" si="13"/>
        <v>-15</v>
      </c>
    </row>
    <row r="260" spans="6:8" ht="12.75">
      <c r="F260" s="1">
        <v>0</v>
      </c>
      <c r="G260" s="5">
        <v>-20</v>
      </c>
      <c r="H260" s="1">
        <f t="shared" si="13"/>
        <v>-20</v>
      </c>
    </row>
    <row r="261" spans="6:8" ht="12.75">
      <c r="F261" s="1">
        <v>0</v>
      </c>
      <c r="G261" s="5">
        <v>-25</v>
      </c>
      <c r="H261" s="1">
        <f t="shared" si="13"/>
        <v>-25</v>
      </c>
    </row>
    <row r="262" spans="6:8" ht="12.75">
      <c r="F262" s="1">
        <v>0</v>
      </c>
      <c r="G262" s="5">
        <v>-30</v>
      </c>
      <c r="H262" s="1">
        <f t="shared" si="13"/>
        <v>-30</v>
      </c>
    </row>
    <row r="263" spans="6:8" ht="12.75">
      <c r="F263" s="1">
        <v>0</v>
      </c>
      <c r="G263" s="5">
        <v>-35</v>
      </c>
      <c r="H263" s="1">
        <f t="shared" si="13"/>
        <v>-35</v>
      </c>
    </row>
    <row r="264" spans="6:8" ht="12.75">
      <c r="F264" s="1">
        <v>0</v>
      </c>
      <c r="G264" s="5">
        <v>-40</v>
      </c>
      <c r="H264" s="1">
        <f t="shared" si="13"/>
        <v>-40</v>
      </c>
    </row>
    <row r="265" spans="6:8" ht="12.75">
      <c r="F265" s="1">
        <v>0</v>
      </c>
      <c r="G265" s="5">
        <v>-45</v>
      </c>
      <c r="H265" s="1">
        <f t="shared" si="13"/>
        <v>-45</v>
      </c>
    </row>
    <row r="266" spans="6:8" ht="12.75">
      <c r="F266" s="1">
        <v>0</v>
      </c>
      <c r="G266" s="5">
        <v>-50</v>
      </c>
      <c r="H266" s="1">
        <f t="shared" si="13"/>
        <v>-50</v>
      </c>
    </row>
    <row r="267" spans="6:8" ht="12.75">
      <c r="F267" s="1">
        <v>0</v>
      </c>
      <c r="G267" s="5">
        <v>-55</v>
      </c>
      <c r="H267" s="1">
        <f t="shared" si="13"/>
        <v>-55</v>
      </c>
    </row>
    <row r="268" spans="6:8" ht="12.75">
      <c r="F268" s="1">
        <v>0</v>
      </c>
      <c r="G268" s="5">
        <v>-60</v>
      </c>
      <c r="H268" s="1">
        <f t="shared" si="13"/>
        <v>-60</v>
      </c>
    </row>
    <row r="269" spans="1:8" ht="12.75">
      <c r="A269" s="3"/>
      <c r="B269" s="3"/>
      <c r="C269" s="3"/>
      <c r="D269" s="3"/>
      <c r="E269" s="3"/>
      <c r="F269" s="3"/>
      <c r="G269" s="3"/>
      <c r="H269" s="3"/>
    </row>
    <row r="270" ht="12.75">
      <c r="A270" t="s">
        <v>27</v>
      </c>
    </row>
    <row r="272" spans="1:8" ht="12.75">
      <c r="A272" s="7" t="s">
        <v>29</v>
      </c>
      <c r="F272" s="2" t="s">
        <v>1</v>
      </c>
      <c r="G272" s="2" t="s">
        <v>2</v>
      </c>
      <c r="H272" s="2" t="s">
        <v>10</v>
      </c>
    </row>
    <row r="273" spans="6:8" ht="12.75">
      <c r="F273" s="2" t="s">
        <v>5</v>
      </c>
      <c r="G273" s="2" t="s">
        <v>4</v>
      </c>
      <c r="H273" s="2" t="s">
        <v>2</v>
      </c>
    </row>
    <row r="274" spans="6:8" ht="12.75">
      <c r="F274" s="2" t="s">
        <v>6</v>
      </c>
      <c r="G274" s="2" t="s">
        <v>3</v>
      </c>
      <c r="H274" s="2" t="s">
        <v>3</v>
      </c>
    </row>
    <row r="275" spans="6:8" ht="12.75">
      <c r="F275" s="4">
        <f>H275-G275</f>
        <v>-17</v>
      </c>
      <c r="G275" s="5">
        <v>0</v>
      </c>
      <c r="H275" s="6">
        <v>-17</v>
      </c>
    </row>
    <row r="276" spans="6:8" ht="12.75">
      <c r="F276" s="4">
        <f aca="true" t="shared" si="14" ref="F276:F287">H276-G276</f>
        <v>-12</v>
      </c>
      <c r="G276" s="5">
        <v>-5</v>
      </c>
      <c r="H276" s="6">
        <v>-17</v>
      </c>
    </row>
    <row r="277" spans="6:8" ht="12.75">
      <c r="F277" s="4">
        <f t="shared" si="14"/>
        <v>-7</v>
      </c>
      <c r="G277" s="5">
        <v>-10</v>
      </c>
      <c r="H277" s="6">
        <v>-17</v>
      </c>
    </row>
    <row r="278" spans="6:8" ht="12.75">
      <c r="F278" s="4">
        <f t="shared" si="14"/>
        <v>-2</v>
      </c>
      <c r="G278" s="5">
        <v>-15</v>
      </c>
      <c r="H278" s="6">
        <v>-17</v>
      </c>
    </row>
    <row r="279" spans="6:8" ht="12.75">
      <c r="F279" s="4">
        <f t="shared" si="14"/>
        <v>3</v>
      </c>
      <c r="G279" s="5">
        <v>-20</v>
      </c>
      <c r="H279" s="6">
        <v>-17</v>
      </c>
    </row>
    <row r="280" spans="6:8" ht="12.75">
      <c r="F280" s="4">
        <f t="shared" si="14"/>
        <v>8</v>
      </c>
      <c r="G280" s="5">
        <v>-25</v>
      </c>
      <c r="H280" s="6">
        <v>-17</v>
      </c>
    </row>
    <row r="281" spans="6:8" ht="12.75">
      <c r="F281" s="4">
        <f t="shared" si="14"/>
        <v>13</v>
      </c>
      <c r="G281" s="5">
        <v>-30</v>
      </c>
      <c r="H281" s="6">
        <v>-17</v>
      </c>
    </row>
    <row r="282" spans="6:8" ht="12.75">
      <c r="F282" s="4">
        <f t="shared" si="14"/>
        <v>18</v>
      </c>
      <c r="G282" s="5">
        <v>-35</v>
      </c>
      <c r="H282" s="6">
        <v>-17</v>
      </c>
    </row>
    <row r="283" spans="6:8" ht="12.75">
      <c r="F283" s="4">
        <f t="shared" si="14"/>
        <v>23</v>
      </c>
      <c r="G283" s="5">
        <v>-40</v>
      </c>
      <c r="H283" s="6">
        <v>-17</v>
      </c>
    </row>
    <row r="284" spans="6:8" ht="12.75">
      <c r="F284" s="4">
        <f t="shared" si="14"/>
        <v>28</v>
      </c>
      <c r="G284" s="5">
        <v>-45</v>
      </c>
      <c r="H284" s="6">
        <v>-17</v>
      </c>
    </row>
    <row r="285" spans="6:8" ht="12.75">
      <c r="F285" s="4">
        <f t="shared" si="14"/>
        <v>33</v>
      </c>
      <c r="G285" s="5">
        <v>-50</v>
      </c>
      <c r="H285" s="6">
        <v>-17</v>
      </c>
    </row>
    <row r="286" spans="6:8" ht="12.75">
      <c r="F286" s="4">
        <f t="shared" si="14"/>
        <v>38</v>
      </c>
      <c r="G286" s="5">
        <v>-55</v>
      </c>
      <c r="H286" s="6">
        <v>-17</v>
      </c>
    </row>
    <row r="287" spans="6:8" ht="12.75">
      <c r="F287" s="4">
        <f t="shared" si="14"/>
        <v>43</v>
      </c>
      <c r="G287" s="5">
        <v>-60</v>
      </c>
      <c r="H287" s="6">
        <v>-17</v>
      </c>
    </row>
  </sheetData>
  <printOptions/>
  <pageMargins left="0.75" right="0.75" top="1" bottom="1" header="0.5" footer="0.5"/>
  <pageSetup fitToHeight="13" fitToWidth="1" horizontalDpi="600" verticalDpi="600" orientation="portrait" scale="6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rjensen</dc:creator>
  <cp:keywords/>
  <dc:description/>
  <cp:lastModifiedBy>Bob Jensen</cp:lastModifiedBy>
  <cp:lastPrinted>2006-10-29T17:57:15Z</cp:lastPrinted>
  <dcterms:created xsi:type="dcterms:W3CDTF">2005-04-14T16:07:46Z</dcterms:created>
  <dcterms:modified xsi:type="dcterms:W3CDTF">2006-10-30T21:34:26Z</dcterms:modified>
  <cp:category/>
  <cp:version/>
  <cp:contentType/>
  <cp:contentStatus/>
</cp:coreProperties>
</file>