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tabRatio="601" activeTab="0"/>
  </bookViews>
  <sheets>
    <sheet name="Sheet1" sheetId="1" r:id="rId1"/>
    <sheet name="Sheet2" sheetId="2" r:id="rId2"/>
    <sheet name="Sheet3" sheetId="3" r:id="rId3"/>
    <sheet name="Sheet4" sheetId="4" r:id="rId4"/>
  </sheets>
  <externalReferences>
    <externalReference r:id="rId7"/>
  </externalReferences>
  <definedNames/>
  <calcPr fullCalcOnLoad="1"/>
</workbook>
</file>

<file path=xl/comments1.xml><?xml version="1.0" encoding="utf-8"?>
<comments xmlns="http://schemas.openxmlformats.org/spreadsheetml/2006/main">
  <authors>
    <author>Bob Jensen</author>
    <author>Robert E. Jenson</author>
  </authors>
  <commentList>
    <comment ref="F38" authorId="0">
      <text>
        <r>
          <rPr>
            <b/>
            <sz val="8"/>
            <rFont val="Tahoma"/>
            <family val="0"/>
          </rPr>
          <t>Bob Jensen:</t>
        </r>
        <r>
          <rPr>
            <sz val="8"/>
            <rFont val="Tahoma"/>
            <family val="0"/>
          </rPr>
          <t xml:space="preserve">
Bob Jensen:
Since the swap has a zero account balance at the beginning of the first year, there is nothing to amortize over the next four years.</t>
        </r>
      </text>
    </comment>
    <comment ref="E41" authorId="0">
      <text>
        <r>
          <rPr>
            <b/>
            <sz val="8"/>
            <rFont val="Tahoma"/>
            <family val="0"/>
          </rPr>
          <t>Bob Jensen:</t>
        </r>
        <r>
          <rPr>
            <sz val="8"/>
            <rFont val="Tahoma"/>
            <family val="0"/>
          </rPr>
          <t xml:space="preserve">
The swap had zero value at the beginning of the first year, because the note interest rate was equal to the market interest rate of 8%.  Hence there is no swap value to be amortized over the remaining four years.</t>
        </r>
      </text>
    </comment>
    <comment ref="E64" authorId="0">
      <text>
        <r>
          <rPr>
            <b/>
            <sz val="8"/>
            <rFont val="Tahoma"/>
            <family val="0"/>
          </rPr>
          <t>Bob Jensen:</t>
        </r>
        <r>
          <rPr>
            <sz val="8"/>
            <rFont val="Tahoma"/>
            <family val="0"/>
          </rPr>
          <t xml:space="preserve">
The change in the note's fair market value was -$497 = $9,503 - $10,000 over the first year.  This ($497) credit balance for the swap at the beginning of the second year is subject to amortization over Years 2, 3, and 4.   The negative value of the swap gives rise to a swap cash outflow equal to ($200) = ($10000)(8% - 10%). </t>
        </r>
      </text>
    </comment>
    <comment ref="F62" authorId="0">
      <text>
        <r>
          <rPr>
            <b/>
            <sz val="8"/>
            <rFont val="Tahoma"/>
            <family val="0"/>
          </rPr>
          <t>Bob Jensen:</t>
        </r>
        <r>
          <rPr>
            <sz val="8"/>
            <rFont val="Tahoma"/>
            <family val="0"/>
          </rPr>
          <t xml:space="preserve">
$150 is the annual payamount that equates a $0 present value with a -$497 estimated ending value of the swap using the 10% (Year 2) discount rate.  The number of periods is three (for Year 2, Year 3, and Year 4) in the amortization calculation. </t>
        </r>
      </text>
    </comment>
    <comment ref="E93" authorId="1">
      <text>
        <r>
          <rPr>
            <b/>
            <sz val="8"/>
            <rFont val="Tahoma"/>
            <family val="0"/>
          </rPr>
          <t>Robert E. Jenson:</t>
        </r>
        <r>
          <rPr>
            <sz val="8"/>
            <rFont val="Tahoma"/>
            <family val="0"/>
          </rPr>
          <t xml:space="preserve">
The change in the note's fair market value was -$17 = $9,503-$9,486 during Year 2 to be amortized over Year 3 and Year 4.  The negative value of the swap gives rise to a swap cash outflow equal to ($300) = ($10000)(8% - 11%). </t>
        </r>
      </text>
    </comment>
    <comment ref="Q38" authorId="0">
      <text>
        <r>
          <rPr>
            <b/>
            <sz val="8"/>
            <rFont val="Tahoma"/>
            <family val="0"/>
          </rPr>
          <t>Bob Jensen:</t>
        </r>
        <r>
          <rPr>
            <sz val="8"/>
            <rFont val="Tahoma"/>
            <family val="0"/>
          </rPr>
          <t xml:space="preserve">
Bob Jensen:
Since the swap had zero value at the beginning of the first year, there is nothing to amortize across the remaining four years.</t>
        </r>
      </text>
    </comment>
    <comment ref="P41" authorId="0">
      <text>
        <r>
          <rPr>
            <b/>
            <sz val="8"/>
            <rFont val="Tahoma"/>
            <family val="0"/>
          </rPr>
          <t>Bob Jensen:</t>
        </r>
        <r>
          <rPr>
            <sz val="8"/>
            <rFont val="Tahoma"/>
            <family val="0"/>
          </rPr>
          <t xml:space="preserve">
The swap had zero value at the beginning of the year since the market rate of interest and the note's rate of interest were identical.  Hence, the swap has no value to be amortized over Years 1, 2, 3, and 4.</t>
        </r>
      </text>
    </comment>
    <comment ref="Q62" authorId="0">
      <text>
        <r>
          <rPr>
            <b/>
            <sz val="8"/>
            <rFont val="Tahoma"/>
            <family val="0"/>
          </rPr>
          <t>Bob Jensen:</t>
        </r>
        <r>
          <rPr>
            <sz val="8"/>
            <rFont val="Tahoma"/>
            <family val="0"/>
          </rPr>
          <t xml:space="preserve">
-$257 is the annual payment that equates a $0 present value with a $817 estimated ending value of the swap using the 6% (Year 2) discount rate.  The number of periods is three (Year2, Year 3, and Year 4) for the amortization.</t>
        </r>
      </text>
    </comment>
    <comment ref="P64" authorId="0">
      <text>
        <r>
          <rPr>
            <b/>
            <sz val="8"/>
            <rFont val="Tahoma"/>
            <family val="0"/>
          </rPr>
          <t>Bob Jensen:</t>
        </r>
        <r>
          <rPr>
            <sz val="8"/>
            <rFont val="Tahoma"/>
            <family val="0"/>
          </rPr>
          <t xml:space="preserve">
The change in Notes Payable from a credit balance of ($10,000) to ($10,817) results in a debit (positive)  balance of $817 for the swap.    This $817 amount is subject to amortization over the remaining 3 years.  The corresponding change in the market rate of interest was from 8% to 6%, giving rise to a swap cash inflow of $200 = ($10000)(8%-6%).  </t>
        </r>
      </text>
    </comment>
    <comment ref="F92" authorId="0">
      <text>
        <r>
          <rPr>
            <b/>
            <sz val="8"/>
            <rFont val="Tahoma"/>
            <family val="0"/>
          </rPr>
          <t>Bob Jensen:</t>
        </r>
        <r>
          <rPr>
            <sz val="8"/>
            <rFont val="Tahoma"/>
            <family val="0"/>
          </rPr>
          <t xml:space="preserve">
$8 is the annual payamount that equates a $0 present value with a -$17 change in the value of the swap using the 10% (Year 2) discount rate.  The number of periods is two (for Year 3 and Year 4) in the amortization calculation. </t>
        </r>
      </text>
    </comment>
    <comment ref="E121" authorId="1">
      <text>
        <r>
          <rPr>
            <b/>
            <sz val="8"/>
            <rFont val="Tahoma"/>
            <family val="0"/>
          </rPr>
          <t>Robert E. Jenson:</t>
        </r>
        <r>
          <rPr>
            <sz val="8"/>
            <rFont val="Tahoma"/>
            <family val="0"/>
          </rPr>
          <t xml:space="preserve">
The ($244) change in the swap value is given by the note value change of The negative value of $9,730 - $9,486 during Year 3.  This must all be charged off in the last year of the swap.  The swap gives rise to a swap cash outflow equal to ($300) = ($10000)(8% - 11%). </t>
        </r>
      </text>
    </comment>
    <comment ref="F121" authorId="1">
      <text>
        <r>
          <rPr>
            <b/>
            <sz val="8"/>
            <rFont val="Tahoma"/>
            <family val="0"/>
          </rPr>
          <t>Robert E. Jenson:</t>
        </r>
        <r>
          <rPr>
            <sz val="8"/>
            <rFont val="Tahoma"/>
            <family val="0"/>
          </rPr>
          <t xml:space="preserve">
The -$244 is the present value of the 12/31/x3 swap value of ($270).  This amount must be amortized in full at  the end of Year 4.</t>
        </r>
      </text>
    </comment>
    <comment ref="Q92" authorId="0">
      <text>
        <r>
          <rPr>
            <b/>
            <sz val="8"/>
            <rFont val="Tahoma"/>
            <family val="0"/>
          </rPr>
          <t>Bob Jensen:</t>
        </r>
        <r>
          <rPr>
            <sz val="8"/>
            <rFont val="Tahoma"/>
            <family val="0"/>
          </rPr>
          <t xml:space="preserve">
The$220 is the annual amount that equates a $0 present value with a -$450 change in the value of the swap using the 10% (Year 2) discount rate.  The number of periods is two (for Year 3 and Year 4) in the amortization calculation. </t>
        </r>
      </text>
    </comment>
    <comment ref="P93" authorId="1">
      <text>
        <r>
          <rPr>
            <b/>
            <sz val="8"/>
            <rFont val="Tahoma"/>
            <family val="0"/>
          </rPr>
          <t>Robert E. Jenson:</t>
        </r>
        <r>
          <rPr>
            <sz val="8"/>
            <rFont val="Tahoma"/>
            <family val="0"/>
          </rPr>
          <t xml:space="preserve">
The change in the note's fair market value was -$450 = $10,367-$10,817 during Year 2 to be amortized over Year 3 and Year 4.  The swap, however, still has a positive value giving rise to a swap cash inflow equal to $300 = ($10000)(8% - 5%). </t>
        </r>
      </text>
    </comment>
    <comment ref="P121" authorId="1">
      <text>
        <r>
          <rPr>
            <b/>
            <sz val="8"/>
            <rFont val="Tahoma"/>
            <family val="0"/>
          </rPr>
          <t>Robert E. Jenson:</t>
        </r>
        <r>
          <rPr>
            <sz val="8"/>
            <rFont val="Tahoma"/>
            <family val="0"/>
          </rPr>
          <t xml:space="preserve">
The ($81) change in the swap value is given by the note value change of The negative value of $10,286 - $10,367 during Year 3.  This must all be charged off in the last year of the swap.  The swap gives rise to a swap cash inflow equal to ($300) = ($10000)(8% - 5
%). </t>
        </r>
      </text>
    </comment>
    <comment ref="Q121" authorId="1">
      <text>
        <r>
          <rPr>
            <b/>
            <sz val="8"/>
            <rFont val="Tahoma"/>
            <family val="0"/>
          </rPr>
          <t>Robert E. Jenson:</t>
        </r>
        <r>
          <rPr>
            <sz val="8"/>
            <rFont val="Tahoma"/>
            <family val="0"/>
          </rPr>
          <t xml:space="preserve">
The -$81 is the amount must be amortized in full at  the end of Year 4.</t>
        </r>
      </text>
    </comment>
  </commentList>
</comments>
</file>

<file path=xl/comments2.xml><?xml version="1.0" encoding="utf-8"?>
<comments xmlns="http://schemas.openxmlformats.org/spreadsheetml/2006/main">
  <authors>
    <author>Bob Jensen</author>
    <author>Robert E. Jenson</author>
  </authors>
  <commentList>
    <comment ref="F25" authorId="0">
      <text>
        <r>
          <rPr>
            <b/>
            <sz val="8"/>
            <rFont val="Tahoma"/>
            <family val="0"/>
          </rPr>
          <t>Bob Jensen:</t>
        </r>
        <r>
          <rPr>
            <sz val="8"/>
            <rFont val="Tahoma"/>
            <family val="0"/>
          </rPr>
          <t xml:space="preserve">
Since the swap has a zero account balance at the beginning of the first year, there is nothing to amortize over the next four years.</t>
        </r>
      </text>
    </comment>
    <comment ref="E28" authorId="0">
      <text>
        <r>
          <rPr>
            <b/>
            <sz val="8"/>
            <rFont val="Tahoma"/>
            <family val="0"/>
          </rPr>
          <t>Bob Jensen:</t>
        </r>
        <r>
          <rPr>
            <sz val="8"/>
            <rFont val="Tahoma"/>
            <family val="0"/>
          </rPr>
          <t xml:space="preserve">
The swap had zero value at the beginning of the first year, because the note interest rate was equal to the market interest rate of 8%.  Hence there is no swap value to be amortized over the remaining four years.</t>
        </r>
      </text>
    </comment>
    <comment ref="F39" authorId="0">
      <text>
        <r>
          <rPr>
            <b/>
            <sz val="8"/>
            <rFont val="Tahoma"/>
            <family val="0"/>
          </rPr>
          <t>Bob Jensen:</t>
        </r>
        <r>
          <rPr>
            <sz val="8"/>
            <rFont val="Tahoma"/>
            <family val="0"/>
          </rPr>
          <t xml:space="preserve">
$150 is the annual payamount that equates a $0 present value with a -$497 estimated ending value of the swap using the 10% (Year 2) discount rate.  The number of periods is three (for Year 2, Year 3, and Year 4) in the amortization calculation. </t>
        </r>
      </text>
    </comment>
    <comment ref="E41" authorId="0">
      <text>
        <r>
          <rPr>
            <b/>
            <sz val="8"/>
            <rFont val="Tahoma"/>
            <family val="0"/>
          </rPr>
          <t>Bob Jensen:</t>
        </r>
        <r>
          <rPr>
            <sz val="8"/>
            <rFont val="Tahoma"/>
            <family val="0"/>
          </rPr>
          <t xml:space="preserve">
The change in the note's fair market value was -$497 = $9,503 - $10,000 over the first year.  This ($497) credit balance for the swap at the beginning of the second year is subject to amortization over Years 2, 3, and 4.   The negative value of the swap gives rise to a swap cash outflow equal to ($200) = ($10000)(8% - 10%). </t>
        </r>
      </text>
    </comment>
    <comment ref="F53" authorId="0">
      <text>
        <r>
          <rPr>
            <b/>
            <sz val="8"/>
            <rFont val="Tahoma"/>
            <family val="0"/>
          </rPr>
          <t>Bob Jensen:</t>
        </r>
        <r>
          <rPr>
            <sz val="8"/>
            <rFont val="Tahoma"/>
            <family val="0"/>
          </rPr>
          <t xml:space="preserve">
$8 is the annual payamount that equates a $0 present value with a -$17 change in the value of the swap using the 10% (Year 2) discount rate.  The number of periods is two (for Year 3 and Year 4) in the amortization calculation. </t>
        </r>
      </text>
    </comment>
    <comment ref="E54" authorId="1">
      <text>
        <r>
          <rPr>
            <b/>
            <sz val="8"/>
            <rFont val="Tahoma"/>
            <family val="0"/>
          </rPr>
          <t>Robert E. Jenson:</t>
        </r>
        <r>
          <rPr>
            <sz val="8"/>
            <rFont val="Tahoma"/>
            <family val="0"/>
          </rPr>
          <t xml:space="preserve">
The change in the note's fair market value was -$17 = $9,503-$9,486 during Year 2 to be amortized over Year 3 and Year 4.  The negative value of the swap gives rise to a swap cash outflow equal to ($300) = ($10000)(8% - 11%). </t>
        </r>
      </text>
    </comment>
    <comment ref="E67" authorId="1">
      <text>
        <r>
          <rPr>
            <b/>
            <sz val="8"/>
            <rFont val="Tahoma"/>
            <family val="0"/>
          </rPr>
          <t>Robert E. Jenson:</t>
        </r>
        <r>
          <rPr>
            <sz val="8"/>
            <rFont val="Tahoma"/>
            <family val="0"/>
          </rPr>
          <t xml:space="preserve">
The ($244) change in the swap value is given by the note value change of The negative value of $9,730 - $9,486 during Year 3.  This must all be charged off in the last year of the swap.  The swap gives rise to a swap cash outflow equal to ($300) = ($10000)(8% - 11%). </t>
        </r>
      </text>
    </comment>
    <comment ref="F67" authorId="1">
      <text>
        <r>
          <rPr>
            <b/>
            <sz val="8"/>
            <rFont val="Tahoma"/>
            <family val="0"/>
          </rPr>
          <t>Robert E. Jenson:</t>
        </r>
        <r>
          <rPr>
            <sz val="8"/>
            <rFont val="Tahoma"/>
            <family val="0"/>
          </rPr>
          <t xml:space="preserve">
The -$244 is the present value of the 12/31/x3 swap value of ($270).  This amount must be amortized in full at  the end of Year 4.</t>
        </r>
      </text>
    </comment>
  </commentList>
</comments>
</file>

<file path=xl/comments3.xml><?xml version="1.0" encoding="utf-8"?>
<comments xmlns="http://schemas.openxmlformats.org/spreadsheetml/2006/main">
  <authors>
    <author>Robert E. Jenson</author>
    <author>Bob Jensen</author>
  </authors>
  <commentList>
    <comment ref="E67" authorId="0">
      <text>
        <r>
          <rPr>
            <b/>
            <sz val="8"/>
            <rFont val="Tahoma"/>
            <family val="0"/>
          </rPr>
          <t>Robert E. Jenson:</t>
        </r>
        <r>
          <rPr>
            <sz val="8"/>
            <rFont val="Tahoma"/>
            <family val="0"/>
          </rPr>
          <t xml:space="preserve">
The ($81) change in the swap value is given by the note value change of The negative value of $10,286 - $10,367 during Year 3.  This must all be charged off in the last year of the swap.  The swap gives rise to a swap cash inflow equal to ($300) = ($10000)(8% - 5
%). </t>
        </r>
      </text>
    </comment>
    <comment ref="F67" authorId="0">
      <text>
        <r>
          <rPr>
            <b/>
            <sz val="8"/>
            <rFont val="Tahoma"/>
            <family val="0"/>
          </rPr>
          <t>Robert E. Jenson:</t>
        </r>
        <r>
          <rPr>
            <sz val="8"/>
            <rFont val="Tahoma"/>
            <family val="0"/>
          </rPr>
          <t xml:space="preserve">
The -$81 is the amount must be amortized in full at  the end of Year 4.</t>
        </r>
      </text>
    </comment>
    <comment ref="F53" authorId="1">
      <text>
        <r>
          <rPr>
            <b/>
            <sz val="8"/>
            <rFont val="Tahoma"/>
            <family val="0"/>
          </rPr>
          <t>Bob Jensen:</t>
        </r>
        <r>
          <rPr>
            <sz val="8"/>
            <rFont val="Tahoma"/>
            <family val="0"/>
          </rPr>
          <t xml:space="preserve">
The$220 is the annual amount that equates a $0 present value with a -$450 change in the value of the swap using the 10% (Year 2) discount rate.  The number of periods is two (for Year 3 and Year 4) in the amortization calculation. </t>
        </r>
      </text>
    </comment>
    <comment ref="E54" authorId="0">
      <text>
        <r>
          <rPr>
            <b/>
            <sz val="8"/>
            <rFont val="Tahoma"/>
            <family val="0"/>
          </rPr>
          <t>Robert E. Jenson:</t>
        </r>
        <r>
          <rPr>
            <sz val="8"/>
            <rFont val="Tahoma"/>
            <family val="0"/>
          </rPr>
          <t xml:space="preserve">
The change in the note's fair market value was -$450 = $10,367-$10,817 during Year 2 to be amortized over Year 3 and Year 4.  The swap, however, still has a positive value giving rise to a swap cash inflow equal to $300 = ($10000)(8% - 5%). </t>
        </r>
      </text>
    </comment>
    <comment ref="F40" authorId="1">
      <text>
        <r>
          <rPr>
            <b/>
            <sz val="8"/>
            <rFont val="Tahoma"/>
            <family val="0"/>
          </rPr>
          <t>Bob Jensen:</t>
        </r>
        <r>
          <rPr>
            <sz val="8"/>
            <rFont val="Tahoma"/>
            <family val="0"/>
          </rPr>
          <t xml:space="preserve">
-$257 is the annual payment that equates a $0 present value with a $817 estimated ending value of the swap using the 6% (Year 2) discount rate.  The number of periods is three (Year2, Year 3, and Year 4) for the amortization.</t>
        </r>
      </text>
    </comment>
    <comment ref="E42" authorId="1">
      <text>
        <r>
          <rPr>
            <b/>
            <sz val="8"/>
            <rFont val="Tahoma"/>
            <family val="0"/>
          </rPr>
          <t>Bob Jensen:</t>
        </r>
        <r>
          <rPr>
            <sz val="8"/>
            <rFont val="Tahoma"/>
            <family val="0"/>
          </rPr>
          <t xml:space="preserve">
The change in Notes Payable from a credit balance of ($10,000) to ($10,817) results in a debit (positive)  balance of $817 for the swap.    This $817 amount is subject to amortization over the remaining 3 years.  The corresponding change in the market rate of interest was from 8% to 6%, giving rise to a swap cash inflow of $200 = ($10000)(8%-6%).  </t>
        </r>
      </text>
    </comment>
    <comment ref="F27" authorId="1">
      <text>
        <r>
          <rPr>
            <b/>
            <sz val="8"/>
            <rFont val="Tahoma"/>
            <family val="0"/>
          </rPr>
          <t>Bob Jensen:</t>
        </r>
        <r>
          <rPr>
            <sz val="8"/>
            <rFont val="Tahoma"/>
            <family val="0"/>
          </rPr>
          <t xml:space="preserve">
Bob Jensen:
Since the swap had zero value at the beginning of the first year, there is nothing to amortize across the remaining four years.</t>
        </r>
      </text>
    </comment>
    <comment ref="E30" authorId="1">
      <text>
        <r>
          <rPr>
            <b/>
            <sz val="8"/>
            <rFont val="Tahoma"/>
            <family val="0"/>
          </rPr>
          <t>Bob Jensen:</t>
        </r>
        <r>
          <rPr>
            <sz val="8"/>
            <rFont val="Tahoma"/>
            <family val="0"/>
          </rPr>
          <t xml:space="preserve">
The swap had zero value at the beginning of the year since the market rate of interest and the note's rate of interest were identical.  Hence, the swap has no value to be amortized over Years 1, 2, 3, and 4.</t>
        </r>
      </text>
    </comment>
  </commentList>
</comments>
</file>

<file path=xl/sharedStrings.xml><?xml version="1.0" encoding="utf-8"?>
<sst xmlns="http://schemas.openxmlformats.org/spreadsheetml/2006/main" count="573" uniqueCount="97">
  <si>
    <t xml:space="preserve">Partners: </t>
  </si>
  <si>
    <t>Add partner names here</t>
  </si>
  <si>
    <t>Required:</t>
  </si>
  <si>
    <t>1.  In the spreadsheets linked to the buttons, you are to provide the Excel calculations or</t>
  </si>
  <si>
    <t>2.  Replace the red numbers with formulas that derive those numbers or otherwise explain</t>
  </si>
  <si>
    <t>how each red number is derived.</t>
  </si>
  <si>
    <t xml:space="preserve">  Date</t>
  </si>
  <si>
    <t xml:space="preserve"> </t>
  </si>
  <si>
    <t>Cash</t>
  </si>
  <si>
    <t>01/01/x1</t>
  </si>
  <si>
    <t>Notes payable</t>
  </si>
  <si>
    <t>12/31/x1</t>
  </si>
  <si>
    <t>Interest expense</t>
  </si>
  <si>
    <t>Debit</t>
  </si>
  <si>
    <t>Credit</t>
  </si>
  <si>
    <t xml:space="preserve">    ED 162-B Method</t>
  </si>
  <si>
    <t>Balance</t>
  </si>
  <si>
    <t>other formulas that derive all answers in red.  Solutions should be derived in designated sheets.</t>
  </si>
  <si>
    <t>Swap</t>
  </si>
  <si>
    <t>Rate</t>
  </si>
  <si>
    <t>Note</t>
  </si>
  <si>
    <t>Interest</t>
  </si>
  <si>
    <t>Total</t>
  </si>
  <si>
    <t>Amortization</t>
  </si>
  <si>
    <t xml:space="preserve">      See pp. 75-77</t>
  </si>
  <si>
    <t>-To record a fixed rate note payable</t>
  </si>
  <si>
    <t>Year</t>
  </si>
  <si>
    <t>Loan Rate</t>
  </si>
  <si>
    <t>Principal</t>
  </si>
  <si>
    <t>FMV</t>
  </si>
  <si>
    <t xml:space="preserve">-To record swap cash flows </t>
  </si>
  <si>
    <t>-To record note interest payment</t>
  </si>
  <si>
    <t>Future</t>
  </si>
  <si>
    <t>Value</t>
  </si>
  <si>
    <t xml:space="preserve">Value </t>
  </si>
  <si>
    <t>Market</t>
  </si>
  <si>
    <t>Original</t>
  </si>
  <si>
    <t>Current</t>
  </si>
  <si>
    <t>Retained earnings</t>
  </si>
  <si>
    <t>-To record fixed rate note interest payment</t>
  </si>
  <si>
    <t>-To record change in note fair market value</t>
  </si>
  <si>
    <t>Interest rate swaps receivable/payable</t>
  </si>
  <si>
    <t xml:space="preserve">3.  Comment as to why someone owing $10,000 would enter into such a "fair value </t>
  </si>
  <si>
    <t>4.  Provide the answers to the revised problem in the range L1:V140</t>
  </si>
  <si>
    <t>This is a revised problem of the one shown in the range A1:J140</t>
  </si>
  <si>
    <t>3.  Comment as to the differences in the A1:J140 versus L1:V140 versions.</t>
  </si>
  <si>
    <t>12/31/x2</t>
  </si>
  <si>
    <t>12/31/x3</t>
  </si>
  <si>
    <t>12/31/x4</t>
  </si>
  <si>
    <t>-To  record basis adjustments and amortization</t>
  </si>
  <si>
    <t>ED 162-B Example 2 Using FASB Example Rates</t>
  </si>
  <si>
    <t>Fair Value Hedge --- Fixed-Rate-Interest Bearing Debt</t>
  </si>
  <si>
    <t>Although this interest rate swap hedges the note fair market value so that the hedged value is always</t>
  </si>
  <si>
    <t>fixed at $10,000, the swap becomes a bounded speculation that interest rates will decline and an unbounded speculation that they will increase.</t>
  </si>
  <si>
    <t>The speculation is bounded as to swap cash inflows, because interest rates are bounded by zero.</t>
  </si>
  <si>
    <t>The speculation is unbounded for swap cash outflows, because interest rates may keep on rising.</t>
  </si>
  <si>
    <t>Percentage</t>
  </si>
  <si>
    <t>of Principal</t>
  </si>
  <si>
    <t>Interest rate swap cash outflows happened because of the rise in interest rates.</t>
  </si>
  <si>
    <t xml:space="preserve">   Why might note value increase without an interest rate decline?</t>
  </si>
  <si>
    <t>Even though interest rates never decline, the negative swap value</t>
  </si>
  <si>
    <t xml:space="preserve">increased by $270 without a decline in interest rates. </t>
  </si>
  <si>
    <t xml:space="preserve">increases only in years 1 and 2, because in year 3 the value of the note payable </t>
  </si>
  <si>
    <t>ED 162-B Example 2 Using Jensen's Revised Downward Rates</t>
  </si>
  <si>
    <t>over three years.</t>
  </si>
  <si>
    <t xml:space="preserve">Fixed </t>
  </si>
  <si>
    <t xml:space="preserve">Interest </t>
  </si>
  <si>
    <t>Payments</t>
  </si>
  <si>
    <t xml:space="preserve">Swap </t>
  </si>
  <si>
    <t>Swap Value Gain</t>
  </si>
  <si>
    <t>Note Interest Payment</t>
  </si>
  <si>
    <t>Total Interest Expense</t>
  </si>
  <si>
    <t>Quiz for Week 2 (a take home quiz for partners)</t>
  </si>
  <si>
    <t>5. Submit this file with answers on a floppy disk at the scheduled due date and time.</t>
  </si>
  <si>
    <t>Assignment:  Journal entries for Jensen's revised Example 2 data.</t>
  </si>
  <si>
    <t>Assignment:  Journal entries for Example 2 of Exposure Draft 162-B (FASB, 1996, pp. 73-74)</t>
  </si>
  <si>
    <t>194 has $1 rounding error</t>
  </si>
  <si>
    <t>In the revised Example 2, interest rates declined, giving rise to $800 in swap cash inflows spread over</t>
  </si>
  <si>
    <t>In Example 2, interest rates rose, giving rise to $800 in swap cash outflows spread over three years.</t>
  </si>
  <si>
    <t>Lagged</t>
  </si>
  <si>
    <t>Change</t>
  </si>
  <si>
    <t>Point to cells with red dots to view comments on cell contents.</t>
  </si>
  <si>
    <t xml:space="preserve"> (Place answer in Sheet 3 of this spreadsheet.)</t>
  </si>
  <si>
    <t>1.  In Sheet 1 you are to fill in all missing answers.</t>
  </si>
  <si>
    <t>Only place answers in Sheets 1 and 4.</t>
  </si>
  <si>
    <t>2.  Replace the red questions with formulas and/or numbers.  If a cell containing a question mark</t>
  </si>
  <si>
    <t>mark has a red dot, elaborate on your answer in the comment window.</t>
  </si>
  <si>
    <t>hedge" on a fixed rate note. (Place the answer in Sheet 4 of this spreadsheet).</t>
  </si>
  <si>
    <t>This is the file with Bob Jensen's answers.</t>
  </si>
  <si>
    <t>the Exposure Draft 162-B example and Jensen's revised version of Example 2.</t>
  </si>
  <si>
    <t xml:space="preserve">1.  Comment as to why someone owing $10,000 would enter into such a "fair value </t>
  </si>
  <si>
    <t>2.  You may use Sheet 4 to summarize you opionions and observations about both</t>
  </si>
  <si>
    <t>4.  In Sheet 4, provide a discussion answer in the second question.</t>
  </si>
  <si>
    <t>5.  Submit this file with answers on a floppy disk at the scheduled due date and time.</t>
  </si>
  <si>
    <t>Basis</t>
  </si>
  <si>
    <t>Adjustment</t>
  </si>
  <si>
    <t>-This entry is not necessary in the real world since the swap had no cost.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</si>
</sst>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
    <numFmt numFmtId="168" formatCode="0.000000"/>
    <numFmt numFmtId="169" formatCode="&quot;$&quot;#,##0.0_);\(&quot;$&quot;#,##0.0\)"/>
    <numFmt numFmtId="170" formatCode="0.0000000"/>
    <numFmt numFmtId="171" formatCode="0.00000000"/>
    <numFmt numFmtId="172" formatCode="#,##0.000_);\(#,##0.000\)"/>
    <numFmt numFmtId="173" formatCode="#,##0.0_);\(#,##0.0\)"/>
    <numFmt numFmtId="174" formatCode="&quot;$&quot;#,##0.00"/>
    <numFmt numFmtId="175" formatCode="&quot;$&quot;#,##0.0"/>
    <numFmt numFmtId="176" formatCode="&quot;$&quot;#,##0"/>
    <numFmt numFmtId="177" formatCode="#,##0.0000_);\(#,##0.0000\)"/>
    <numFmt numFmtId="178" formatCode="0.0000000000000"/>
    <numFmt numFmtId="179" formatCode="0.000000000000"/>
    <numFmt numFmtId="180" formatCode="0.00000000000"/>
    <numFmt numFmtId="181" formatCode="0.0000000000"/>
    <numFmt numFmtId="182" formatCode="0.000000000"/>
    <numFmt numFmtId="183" formatCode="&quot;$&quot;#,##0.0_);[Red]\(&quot;$&quot;#,##0.0\)"/>
    <numFmt numFmtId="184" formatCode="0_);[Red]\(0\)"/>
    <numFmt numFmtId="185" formatCode="0.00_);[Red]\(0.00\)"/>
    <numFmt numFmtId="186" formatCode="0.0_);[Red]\(0.0\)"/>
    <numFmt numFmtId="187" formatCode="0_);\(0\)"/>
  </numFmts>
  <fonts count="13">
    <font>
      <sz val="10"/>
      <name val="Arial"/>
      <family val="0"/>
    </font>
    <font>
      <b/>
      <sz val="10"/>
      <color indexed="10"/>
      <name val="Arial"/>
      <family val="2"/>
    </font>
    <font>
      <b/>
      <sz val="10"/>
      <name val="Arial"/>
      <family val="2"/>
    </font>
    <font>
      <b/>
      <sz val="10"/>
      <color indexed="12"/>
      <name val="Arial"/>
      <family val="2"/>
    </font>
    <font>
      <b/>
      <sz val="10"/>
      <color indexed="17"/>
      <name val="Arial"/>
      <family val="2"/>
    </font>
    <font>
      <b/>
      <sz val="10"/>
      <color indexed="37"/>
      <name val="Arial"/>
      <family val="0"/>
    </font>
    <font>
      <sz val="8"/>
      <name val="Arial"/>
      <family val="0"/>
    </font>
    <font>
      <sz val="12"/>
      <name val="Arial"/>
      <family val="2"/>
    </font>
    <font>
      <sz val="8"/>
      <name val="Tahoma"/>
      <family val="0"/>
    </font>
    <font>
      <b/>
      <sz val="8"/>
      <name val="Tahoma"/>
      <family val="0"/>
    </font>
    <font>
      <sz val="8.25"/>
      <name val="Arial"/>
      <family val="0"/>
    </font>
    <font>
      <b/>
      <sz val="12"/>
      <name val="Arial"/>
      <family val="0"/>
    </font>
    <font>
      <b/>
      <sz val="8"/>
      <name val="Arial"/>
      <family val="2"/>
    </font>
  </fonts>
  <fills count="10">
    <fill>
      <patternFill/>
    </fill>
    <fill>
      <patternFill patternType="gray125"/>
    </fill>
    <fill>
      <patternFill patternType="solid">
        <fgColor indexed="1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5"/>
        <bgColor indexed="64"/>
      </patternFill>
    </fill>
    <fill>
      <patternFill patternType="lightTrellis"/>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1" fillId="0" borderId="0" xfId="0" applyFont="1" applyAlignment="1">
      <alignment/>
    </xf>
    <xf numFmtId="0" fontId="0" fillId="0" borderId="0" xfId="0" applyAlignment="1" quotePrefix="1">
      <alignment/>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xf>
    <xf numFmtId="0" fontId="2" fillId="0" borderId="2" xfId="0" applyFont="1" applyBorder="1" applyAlignment="1">
      <alignment/>
    </xf>
    <xf numFmtId="0" fontId="7" fillId="0" borderId="0" xfId="0" applyFont="1" applyAlignment="1" quotePrefix="1">
      <alignment horizontal="left"/>
    </xf>
    <xf numFmtId="0" fontId="0" fillId="0" borderId="0" xfId="0" applyAlignment="1">
      <alignment horizontal="center"/>
    </xf>
    <xf numFmtId="0" fontId="0" fillId="0" borderId="0" xfId="0" applyAlignment="1">
      <alignment horizontal="left"/>
    </xf>
    <xf numFmtId="0" fontId="0" fillId="0" borderId="0" xfId="0" applyFont="1" applyAlignment="1" quotePrefix="1">
      <alignment/>
    </xf>
    <xf numFmtId="0" fontId="0" fillId="0" borderId="0" xfId="0" applyFont="1" applyAlignment="1">
      <alignment horizontal="center"/>
    </xf>
    <xf numFmtId="0" fontId="0" fillId="2" borderId="0" xfId="0" applyFill="1" applyAlignment="1">
      <alignment/>
    </xf>
    <xf numFmtId="0" fontId="0" fillId="3" borderId="0" xfId="0" applyFill="1" applyAlignment="1">
      <alignment/>
    </xf>
    <xf numFmtId="0" fontId="0" fillId="3" borderId="0" xfId="0" applyFill="1" applyAlignment="1" quotePrefix="1">
      <alignment/>
    </xf>
    <xf numFmtId="0" fontId="0" fillId="0" borderId="0" xfId="0" applyFill="1" applyAlignment="1">
      <alignment/>
    </xf>
    <xf numFmtId="0" fontId="0" fillId="0" borderId="0" xfId="0" applyFill="1" applyAlignment="1" quotePrefix="1">
      <alignment/>
    </xf>
    <xf numFmtId="0" fontId="2" fillId="0" borderId="0" xfId="0" applyFont="1" applyFill="1" applyAlignment="1">
      <alignment/>
    </xf>
    <xf numFmtId="0" fontId="0" fillId="0" borderId="0" xfId="0" applyFill="1" applyAlignment="1">
      <alignment horizontal="center"/>
    </xf>
    <xf numFmtId="176" fontId="0" fillId="0" borderId="0" xfId="0" applyNumberFormat="1" applyFill="1" applyAlignment="1">
      <alignment horizontal="center"/>
    </xf>
    <xf numFmtId="0" fontId="0" fillId="4" borderId="0" xfId="0" applyFont="1" applyFill="1" applyAlignment="1">
      <alignment horizontal="center"/>
    </xf>
    <xf numFmtId="0" fontId="0" fillId="4" borderId="0" xfId="0" applyFill="1" applyAlignment="1">
      <alignment horizontal="center"/>
    </xf>
    <xf numFmtId="0" fontId="2" fillId="0" borderId="0" xfId="0" applyFont="1" applyFill="1" applyAlignment="1">
      <alignment horizontal="center"/>
    </xf>
    <xf numFmtId="176" fontId="0" fillId="4" borderId="0" xfId="0" applyNumberFormat="1" applyFill="1" applyAlignment="1">
      <alignment horizontal="center"/>
    </xf>
    <xf numFmtId="0" fontId="0" fillId="0" borderId="0" xfId="0" applyFont="1" applyFill="1" applyAlignment="1">
      <alignment horizontal="center"/>
    </xf>
    <xf numFmtId="0" fontId="2" fillId="0" borderId="0" xfId="0" applyFont="1" applyBorder="1" applyAlignment="1">
      <alignment/>
    </xf>
    <xf numFmtId="0" fontId="2" fillId="0" borderId="0" xfId="0" applyFont="1" applyAlignment="1">
      <alignment horizontal="left"/>
    </xf>
    <xf numFmtId="0" fontId="0" fillId="0" borderId="0" xfId="0" applyFont="1" applyAlignment="1" quotePrefix="1">
      <alignment horizontal="left"/>
    </xf>
    <xf numFmtId="0" fontId="0" fillId="5" borderId="0" xfId="0" applyFont="1" applyFill="1" applyAlignment="1">
      <alignment horizontal="center"/>
    </xf>
    <xf numFmtId="0" fontId="0" fillId="5" borderId="0" xfId="0" applyFill="1" applyAlignment="1">
      <alignment horizontal="center"/>
    </xf>
    <xf numFmtId="0" fontId="0" fillId="6" borderId="0" xfId="0" applyFont="1" applyFill="1" applyAlignment="1">
      <alignment horizontal="center"/>
    </xf>
    <xf numFmtId="0" fontId="0" fillId="6" borderId="0" xfId="0" applyFill="1" applyAlignment="1">
      <alignment horizontal="center"/>
    </xf>
    <xf numFmtId="176" fontId="0" fillId="6" borderId="0" xfId="0" applyNumberFormat="1" applyFill="1" applyAlignment="1">
      <alignment horizontal="center"/>
    </xf>
    <xf numFmtId="0" fontId="0" fillId="7" borderId="0" xfId="0" applyFont="1" applyFill="1" applyAlignment="1">
      <alignment horizontal="center"/>
    </xf>
    <xf numFmtId="0" fontId="0" fillId="7" borderId="0" xfId="0" applyFill="1" applyAlignment="1">
      <alignment horizontal="center"/>
    </xf>
    <xf numFmtId="176" fontId="0" fillId="7" borderId="0" xfId="0" applyNumberFormat="1" applyFill="1" applyAlignment="1">
      <alignment horizontal="center"/>
    </xf>
    <xf numFmtId="0" fontId="0" fillId="8" borderId="0" xfId="0" applyFont="1" applyFill="1" applyAlignment="1">
      <alignment horizontal="center"/>
    </xf>
    <xf numFmtId="0" fontId="0" fillId="8" borderId="0" xfId="0" applyFill="1" applyAlignment="1">
      <alignment horizontal="center"/>
    </xf>
    <xf numFmtId="176" fontId="0" fillId="8" borderId="0" xfId="0" applyNumberFormat="1" applyFill="1" applyAlignment="1">
      <alignment horizontal="center"/>
    </xf>
    <xf numFmtId="184" fontId="0" fillId="5" borderId="0" xfId="0" applyNumberFormat="1" applyFont="1" applyFill="1" applyAlignment="1">
      <alignment horizontal="center"/>
    </xf>
    <xf numFmtId="184" fontId="0" fillId="0" borderId="0" xfId="0" applyNumberFormat="1" applyFont="1" applyAlignment="1">
      <alignment horizontal="center"/>
    </xf>
    <xf numFmtId="184" fontId="0" fillId="4" borderId="0" xfId="0" applyNumberFormat="1" applyFont="1" applyFill="1" applyAlignment="1">
      <alignment horizontal="center"/>
    </xf>
    <xf numFmtId="184" fontId="0" fillId="0" borderId="0" xfId="0" applyNumberFormat="1" applyFont="1" applyFill="1" applyAlignment="1">
      <alignment horizontal="center"/>
    </xf>
    <xf numFmtId="184" fontId="0" fillId="6" borderId="0" xfId="0" applyNumberFormat="1" applyFont="1" applyFill="1" applyAlignment="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184" fontId="0" fillId="0" borderId="0" xfId="0" applyNumberFormat="1" applyFont="1" applyFill="1" applyBorder="1" applyAlignment="1">
      <alignment horizontal="center"/>
    </xf>
    <xf numFmtId="0" fontId="0" fillId="0" borderId="3" xfId="0" applyFont="1" applyFill="1" applyBorder="1" applyAlignment="1">
      <alignment horizontal="center"/>
    </xf>
    <xf numFmtId="0" fontId="0" fillId="0" borderId="3" xfId="0" applyFill="1" applyBorder="1" applyAlignment="1">
      <alignment horizontal="center"/>
    </xf>
    <xf numFmtId="184" fontId="0" fillId="7" borderId="0" xfId="0" applyNumberFormat="1" applyFont="1" applyFill="1" applyBorder="1" applyAlignment="1">
      <alignment horizontal="center"/>
    </xf>
    <xf numFmtId="184" fontId="0" fillId="8" borderId="0" xfId="0" applyNumberFormat="1" applyFont="1" applyFill="1" applyAlignment="1">
      <alignment horizontal="center"/>
    </xf>
    <xf numFmtId="0" fontId="0" fillId="7" borderId="0" xfId="0" applyFont="1" applyFill="1" applyBorder="1" applyAlignment="1">
      <alignment horizontal="center"/>
    </xf>
    <xf numFmtId="0" fontId="0" fillId="7" borderId="0" xfId="0" applyFill="1" applyBorder="1" applyAlignment="1">
      <alignment horizontal="center"/>
    </xf>
    <xf numFmtId="10" fontId="0" fillId="0" borderId="0" xfId="0" applyNumberFormat="1" applyAlignment="1">
      <alignment/>
    </xf>
    <xf numFmtId="174" fontId="0" fillId="0" borderId="0" xfId="0" applyNumberFormat="1" applyAlignment="1">
      <alignment horizontal="center"/>
    </xf>
    <xf numFmtId="0" fontId="2" fillId="3" borderId="2" xfId="0" applyFont="1" applyFill="1" applyBorder="1" applyAlignment="1">
      <alignment/>
    </xf>
    <xf numFmtId="0" fontId="0" fillId="5" borderId="0" xfId="0" applyFill="1" applyAlignment="1">
      <alignment/>
    </xf>
    <xf numFmtId="0" fontId="0" fillId="4" borderId="0" xfId="0" applyFill="1" applyAlignment="1">
      <alignment/>
    </xf>
    <xf numFmtId="0" fontId="2" fillId="3" borderId="0" xfId="0" applyFont="1" applyFill="1" applyBorder="1" applyAlignment="1">
      <alignment/>
    </xf>
    <xf numFmtId="0" fontId="2" fillId="0" borderId="0" xfId="0" applyFont="1" applyBorder="1" applyAlignment="1">
      <alignment horizontal="center"/>
    </xf>
    <xf numFmtId="0" fontId="0" fillId="0" borderId="0" xfId="0" applyBorder="1" applyAlignment="1">
      <alignment/>
    </xf>
    <xf numFmtId="0" fontId="0" fillId="3" borderId="0" xfId="0"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0" fontId="0" fillId="0" borderId="5" xfId="0" applyFill="1" applyBorder="1" applyAlignment="1">
      <alignment/>
    </xf>
    <xf numFmtId="0" fontId="2" fillId="0" borderId="6" xfId="0" applyFont="1" applyFill="1" applyBorder="1" applyAlignment="1">
      <alignment/>
    </xf>
    <xf numFmtId="5" fontId="2" fillId="0" borderId="0" xfId="0" applyNumberFormat="1" applyFont="1" applyFill="1" applyAlignment="1">
      <alignment horizontal="center"/>
    </xf>
    <xf numFmtId="37" fontId="2" fillId="0" borderId="5" xfId="0" applyNumberFormat="1" applyFont="1" applyFill="1" applyBorder="1" applyAlignment="1">
      <alignment/>
    </xf>
    <xf numFmtId="37" fontId="2" fillId="0" borderId="6" xfId="0" applyNumberFormat="1"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0" fontId="2" fillId="0" borderId="5" xfId="0" applyFont="1" applyFill="1" applyBorder="1" applyAlignment="1">
      <alignment horizontal="center"/>
    </xf>
    <xf numFmtId="1" fontId="2" fillId="0" borderId="5" xfId="0" applyNumberFormat="1" applyFont="1" applyFill="1" applyBorder="1" applyAlignment="1">
      <alignment/>
    </xf>
    <xf numFmtId="5" fontId="0" fillId="0" borderId="0" xfId="0" applyNumberFormat="1" applyFill="1" applyAlignment="1">
      <alignment horizontal="center"/>
    </xf>
    <xf numFmtId="1" fontId="2" fillId="0" borderId="5" xfId="0" applyNumberFormat="1" applyFont="1" applyFill="1" applyBorder="1" applyAlignment="1">
      <alignment horizontal="right"/>
    </xf>
    <xf numFmtId="0" fontId="2" fillId="5" borderId="7" xfId="0" applyFont="1" applyFill="1" applyBorder="1" applyAlignment="1">
      <alignment horizontal="center"/>
    </xf>
    <xf numFmtId="0" fontId="2" fillId="4" borderId="7" xfId="0" applyFont="1" applyFill="1" applyBorder="1" applyAlignment="1">
      <alignment horizontal="center"/>
    </xf>
    <xf numFmtId="0" fontId="2" fillId="6" borderId="7" xfId="0" applyFont="1" applyFill="1" applyBorder="1" applyAlignment="1">
      <alignment horizontal="center"/>
    </xf>
    <xf numFmtId="0" fontId="2" fillId="7" borderId="7" xfId="0" applyFont="1" applyFill="1" applyBorder="1" applyAlignment="1">
      <alignment horizontal="center"/>
    </xf>
    <xf numFmtId="0" fontId="2" fillId="8" borderId="7" xfId="0" applyFont="1" applyFill="1" applyBorder="1" applyAlignment="1">
      <alignment horizontal="center"/>
    </xf>
    <xf numFmtId="0" fontId="0" fillId="9" borderId="0" xfId="0" applyFill="1" applyAlignment="1">
      <alignment/>
    </xf>
    <xf numFmtId="0" fontId="0" fillId="0" borderId="6" xfId="0" applyBorder="1" applyAlignment="1">
      <alignment/>
    </xf>
    <xf numFmtId="0" fontId="0" fillId="0" borderId="6" xfId="0" applyFill="1" applyBorder="1" applyAlignment="1">
      <alignment/>
    </xf>
    <xf numFmtId="0" fontId="2" fillId="0" borderId="6" xfId="0" applyFont="1" applyBorder="1" applyAlignment="1">
      <alignment/>
    </xf>
    <xf numFmtId="0" fontId="2" fillId="0" borderId="5" xfId="0" applyFont="1" applyBorder="1" applyAlignment="1">
      <alignment/>
    </xf>
    <xf numFmtId="5" fontId="2" fillId="0" borderId="0" xfId="0" applyNumberFormat="1" applyFont="1" applyBorder="1" applyAlignment="1">
      <alignment horizontal="center"/>
    </xf>
    <xf numFmtId="0" fontId="2" fillId="0" borderId="0" xfId="0" applyFont="1" applyFill="1" applyBorder="1" applyAlignment="1">
      <alignment/>
    </xf>
    <xf numFmtId="5" fontId="2" fillId="0" borderId="0" xfId="0" applyNumberFormat="1" applyFont="1" applyFill="1" applyBorder="1" applyAlignment="1">
      <alignment horizontal="center"/>
    </xf>
    <xf numFmtId="5" fontId="2" fillId="0" borderId="0" xfId="0" applyNumberFormat="1" applyFont="1" applyAlignment="1">
      <alignment horizontal="center"/>
    </xf>
    <xf numFmtId="5" fontId="2" fillId="5" borderId="7" xfId="0" applyNumberFormat="1" applyFont="1" applyFill="1" applyBorder="1" applyAlignment="1">
      <alignment horizontal="center"/>
    </xf>
    <xf numFmtId="5" fontId="2" fillId="4" borderId="7" xfId="0" applyNumberFormat="1" applyFont="1" applyFill="1" applyBorder="1" applyAlignment="1">
      <alignment horizontal="center"/>
    </xf>
    <xf numFmtId="5" fontId="0" fillId="0" borderId="0" xfId="0" applyNumberFormat="1" applyBorder="1" applyAlignment="1">
      <alignment horizontal="center"/>
    </xf>
    <xf numFmtId="5" fontId="2" fillId="3" borderId="0" xfId="0" applyNumberFormat="1" applyFont="1" applyFill="1" applyBorder="1" applyAlignment="1">
      <alignment horizontal="center"/>
    </xf>
    <xf numFmtId="5" fontId="2" fillId="6" borderId="7" xfId="0" applyNumberFormat="1" applyFont="1" applyFill="1" applyBorder="1" applyAlignment="1">
      <alignment horizontal="center"/>
    </xf>
    <xf numFmtId="5" fontId="2" fillId="7" borderId="7" xfId="0" applyNumberFormat="1" applyFont="1" applyFill="1" applyBorder="1" applyAlignment="1">
      <alignment horizontal="center"/>
    </xf>
    <xf numFmtId="5" fontId="2" fillId="3" borderId="0" xfId="0" applyNumberFormat="1" applyFont="1" applyFill="1" applyAlignment="1">
      <alignment horizontal="center"/>
    </xf>
    <xf numFmtId="5" fontId="2" fillId="8" borderId="7" xfId="0" applyNumberFormat="1" applyFont="1" applyFill="1" applyBorder="1" applyAlignment="1">
      <alignment horizontal="center"/>
    </xf>
    <xf numFmtId="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Sheet2!$E$14:$E$18</c:f>
              <c:numCache>
                <c:ptCount val="5"/>
                <c:pt idx="0">
                  <c:v>0</c:v>
                </c:pt>
                <c:pt idx="1">
                  <c:v>0</c:v>
                </c:pt>
                <c:pt idx="2">
                  <c:v>0</c:v>
                </c:pt>
                <c:pt idx="3">
                  <c:v>0</c:v>
                </c:pt>
                <c:pt idx="4">
                  <c:v>0</c:v>
                </c:pt>
              </c:numCache>
            </c:numRef>
          </c:val>
        </c:ser>
        <c:axId val="35789518"/>
        <c:axId val="53670207"/>
      </c:barChart>
      <c:catAx>
        <c:axId val="35789518"/>
        <c:scaling>
          <c:orientation val="minMax"/>
        </c:scaling>
        <c:axPos val="b"/>
        <c:delete val="1"/>
        <c:majorTickMark val="out"/>
        <c:minorTickMark val="none"/>
        <c:tickLblPos val="nextTo"/>
        <c:crossAx val="53670207"/>
        <c:crosses val="autoZero"/>
        <c:auto val="1"/>
        <c:lblOffset val="100"/>
        <c:noMultiLvlLbl val="0"/>
      </c:catAx>
      <c:valAx>
        <c:axId val="53670207"/>
        <c:scaling>
          <c:orientation val="minMax"/>
        </c:scaling>
        <c:axPos val="l"/>
        <c:majorGridlines/>
        <c:delete val="0"/>
        <c:numFmt formatCode="General" sourceLinked="1"/>
        <c:majorTickMark val="out"/>
        <c:minorTickMark val="none"/>
        <c:tickLblPos val="nextTo"/>
        <c:crossAx val="3578951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Sheet3!$E$14:$E$18</c:f>
              <c:numCache>
                <c:ptCount val="5"/>
                <c:pt idx="0">
                  <c:v>0</c:v>
                </c:pt>
                <c:pt idx="1">
                  <c:v>0</c:v>
                </c:pt>
                <c:pt idx="2">
                  <c:v>0</c:v>
                </c:pt>
                <c:pt idx="3">
                  <c:v>0</c:v>
                </c:pt>
                <c:pt idx="4">
                  <c:v>0</c:v>
                </c:pt>
              </c:numCache>
            </c:numRef>
          </c:val>
        </c:ser>
        <c:axId val="13269816"/>
        <c:axId val="52319481"/>
      </c:barChart>
      <c:catAx>
        <c:axId val="13269816"/>
        <c:scaling>
          <c:orientation val="minMax"/>
        </c:scaling>
        <c:axPos val="b"/>
        <c:delete val="1"/>
        <c:majorTickMark val="out"/>
        <c:minorTickMark val="none"/>
        <c:tickLblPos val="nextTo"/>
        <c:crossAx val="52319481"/>
        <c:crosses val="autoZero"/>
        <c:auto val="1"/>
        <c:lblOffset val="100"/>
        <c:noMultiLvlLbl val="0"/>
      </c:catAx>
      <c:valAx>
        <c:axId val="52319481"/>
        <c:scaling>
          <c:orientation val="minMax"/>
        </c:scaling>
        <c:axPos val="l"/>
        <c:majorGridlines/>
        <c:delete val="0"/>
        <c:numFmt formatCode="General" sourceLinked="1"/>
        <c:majorTickMark val="out"/>
        <c:minorTickMark val="none"/>
        <c:tickLblPos val="nextTo"/>
        <c:crossAx val="1326981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Interest Payments in Revised Example</a:t>
            </a:r>
          </a:p>
        </c:rich>
      </c:tx>
      <c:layout>
        <c:manualLayout>
          <c:xMode val="factor"/>
          <c:yMode val="factor"/>
          <c:x val="0.003"/>
          <c:y val="0.027"/>
        </c:manualLayout>
      </c:layout>
      <c:spPr>
        <a:noFill/>
        <a:ln>
          <a:noFill/>
        </a:ln>
      </c:spPr>
    </c:title>
    <c:plotArea>
      <c:layout>
        <c:manualLayout>
          <c:xMode val="edge"/>
          <c:yMode val="edge"/>
          <c:x val="0.03125"/>
          <c:y val="0.36025"/>
          <c:w val="0.74775"/>
          <c:h val="0.586"/>
        </c:manualLayout>
      </c:layout>
      <c:barChart>
        <c:barDir val="col"/>
        <c:grouping val="clustered"/>
        <c:varyColors val="0"/>
        <c:ser>
          <c:idx val="0"/>
          <c:order val="0"/>
          <c:tx>
            <c:strRef>
              <c:f>Sheet3!$H$26</c:f>
              <c:strCache>
                <c:ptCount val="1"/>
                <c:pt idx="0">
                  <c:v>Note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Sheet3!$H$27:$H$30</c:f>
              <c:numCache>
                <c:ptCount val="4"/>
                <c:pt idx="0">
                  <c:v>0</c:v>
                </c:pt>
                <c:pt idx="1">
                  <c:v>0</c:v>
                </c:pt>
                <c:pt idx="2">
                  <c:v>0</c:v>
                </c:pt>
                <c:pt idx="3">
                  <c:v>0</c:v>
                </c:pt>
              </c:numCache>
            </c:numRef>
          </c:val>
        </c:ser>
        <c:ser>
          <c:idx val="1"/>
          <c:order val="1"/>
          <c:tx>
            <c:strRef>
              <c:f>Sheet3!$I$26</c:f>
              <c:strCache>
                <c:ptCount val="1"/>
                <c:pt idx="0">
                  <c:v>Swap </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val>
            <c:numRef>
              <c:f>Sheet3!$I$27:$I$30</c:f>
              <c:numCache>
                <c:ptCount val="4"/>
                <c:pt idx="0">
                  <c:v>0</c:v>
                </c:pt>
                <c:pt idx="1">
                  <c:v>0</c:v>
                </c:pt>
                <c:pt idx="2">
                  <c:v>0</c:v>
                </c:pt>
                <c:pt idx="3">
                  <c:v>0</c:v>
                </c:pt>
              </c:numCache>
            </c:numRef>
          </c:val>
        </c:ser>
        <c:ser>
          <c:idx val="2"/>
          <c:order val="2"/>
          <c:tx>
            <c:strRef>
              <c:f>Sheet3!$J$26</c:f>
              <c:strCache>
                <c:ptCount val="1"/>
                <c:pt idx="0">
                  <c:v>Total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Sheet3!$J$27:$J$30</c:f>
              <c:numCache>
                <c:ptCount val="4"/>
                <c:pt idx="0">
                  <c:v>0</c:v>
                </c:pt>
                <c:pt idx="1">
                  <c:v>0</c:v>
                </c:pt>
                <c:pt idx="2">
                  <c:v>0</c:v>
                </c:pt>
                <c:pt idx="3">
                  <c:v>0</c:v>
                </c:pt>
              </c:numCache>
            </c:numRef>
          </c:val>
        </c:ser>
        <c:axId val="1113282"/>
        <c:axId val="10019539"/>
      </c:barChart>
      <c:catAx>
        <c:axId val="1113282"/>
        <c:scaling>
          <c:orientation val="minMax"/>
        </c:scaling>
        <c:axPos val="b"/>
        <c:delete val="0"/>
        <c:numFmt formatCode="General" sourceLinked="1"/>
        <c:majorTickMark val="out"/>
        <c:minorTickMark val="none"/>
        <c:tickLblPos val="nextTo"/>
        <c:crossAx val="10019539"/>
        <c:crosses val="autoZero"/>
        <c:auto val="1"/>
        <c:lblOffset val="100"/>
        <c:noMultiLvlLbl val="0"/>
      </c:catAx>
      <c:valAx>
        <c:axId val="10019539"/>
        <c:scaling>
          <c:orientation val="minMax"/>
        </c:scaling>
        <c:axPos val="l"/>
        <c:majorGridlines/>
        <c:delete val="0"/>
        <c:numFmt formatCode="General" sourceLinked="1"/>
        <c:majorTickMark val="out"/>
        <c:minorTickMark val="none"/>
        <c:tickLblPos val="nextTo"/>
        <c:crossAx val="111328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Sheet3!$H$39</c:f>
              <c:strCache>
                <c:ptCount val="1"/>
                <c:pt idx="0">
                  <c:v>Swap Value Gain</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val>
            <c:numRef>
              <c:f>Sheet3!$H$40:$H$43</c:f>
              <c:numCache>
                <c:ptCount val="4"/>
                <c:pt idx="0">
                  <c:v>0</c:v>
                </c:pt>
                <c:pt idx="1">
                  <c:v>0</c:v>
                </c:pt>
                <c:pt idx="2">
                  <c:v>0</c:v>
                </c:pt>
                <c:pt idx="3">
                  <c:v>0</c:v>
                </c:pt>
              </c:numCache>
            </c:numRef>
          </c:val>
        </c:ser>
        <c:ser>
          <c:idx val="1"/>
          <c:order val="1"/>
          <c:tx>
            <c:strRef>
              <c:f>Sheet3!$I$39</c:f>
              <c:strCache>
                <c:ptCount val="1"/>
                <c:pt idx="0">
                  <c:v>Amortization</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val>
            <c:numRef>
              <c:f>Sheet3!$I$40:$I$43</c:f>
              <c:numCache>
                <c:ptCount val="4"/>
                <c:pt idx="0">
                  <c:v>0</c:v>
                </c:pt>
                <c:pt idx="1">
                  <c:v>0</c:v>
                </c:pt>
                <c:pt idx="2">
                  <c:v>0</c:v>
                </c:pt>
                <c:pt idx="3">
                  <c:v>0</c:v>
                </c:pt>
              </c:numCache>
            </c:numRef>
          </c:val>
        </c:ser>
        <c:ser>
          <c:idx val="2"/>
          <c:order val="2"/>
          <c:tx>
            <c:strRef>
              <c:f>Sheet3!$J$39</c:f>
              <c:strCache>
                <c:ptCount val="1"/>
                <c:pt idx="0">
                  <c:v>Note Interest Payment</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Sheet3!$J$40:$J$43</c:f>
              <c:numCache>
                <c:ptCount val="4"/>
                <c:pt idx="0">
                  <c:v>0</c:v>
                </c:pt>
                <c:pt idx="1">
                  <c:v>0</c:v>
                </c:pt>
                <c:pt idx="2">
                  <c:v>0</c:v>
                </c:pt>
                <c:pt idx="3">
                  <c:v>0</c:v>
                </c:pt>
              </c:numCache>
            </c:numRef>
          </c:val>
        </c:ser>
        <c:ser>
          <c:idx val="3"/>
          <c:order val="3"/>
          <c:tx>
            <c:strRef>
              <c:f>Sheet3!$K$39</c:f>
              <c:strCache>
                <c:ptCount val="1"/>
                <c:pt idx="0">
                  <c:v>Total Interest Expense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Sheet3!$K$40:$K$43</c:f>
              <c:numCache>
                <c:ptCount val="4"/>
                <c:pt idx="0">
                  <c:v>0</c:v>
                </c:pt>
                <c:pt idx="1">
                  <c:v>0</c:v>
                </c:pt>
                <c:pt idx="2">
                  <c:v>0</c:v>
                </c:pt>
                <c:pt idx="3">
                  <c:v>0</c:v>
                </c:pt>
              </c:numCache>
            </c:numRef>
          </c:val>
        </c:ser>
        <c:axId val="23066988"/>
        <c:axId val="6276301"/>
      </c:barChart>
      <c:catAx>
        <c:axId val="23066988"/>
        <c:scaling>
          <c:orientation val="minMax"/>
        </c:scaling>
        <c:axPos val="b"/>
        <c:delete val="1"/>
        <c:majorTickMark val="out"/>
        <c:minorTickMark val="none"/>
        <c:tickLblPos val="nextTo"/>
        <c:crossAx val="6276301"/>
        <c:crosses val="autoZero"/>
        <c:auto val="1"/>
        <c:lblOffset val="100"/>
        <c:noMultiLvlLbl val="0"/>
      </c:catAx>
      <c:valAx>
        <c:axId val="6276301"/>
        <c:scaling>
          <c:orientation val="minMax"/>
        </c:scaling>
        <c:axPos val="l"/>
        <c:majorGridlines/>
        <c:delete val="0"/>
        <c:numFmt formatCode="General" sourceLinked="1"/>
        <c:majorTickMark val="out"/>
        <c:minorTickMark val="none"/>
        <c:tickLblPos val="nextTo"/>
        <c:crossAx val="2306698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Company B Swap Receivable Under Four Amortization Rates</a:t>
            </a:r>
          </a:p>
        </c:rich>
      </c:tx>
      <c:layout/>
      <c:spPr>
        <a:noFill/>
        <a:ln>
          <a:noFill/>
        </a:ln>
      </c:spPr>
    </c:title>
    <c:plotArea>
      <c:layout>
        <c:manualLayout>
          <c:xMode val="edge"/>
          <c:yMode val="edge"/>
          <c:x val="0.0165"/>
          <c:y val="0.13775"/>
          <c:w val="0.86875"/>
          <c:h val="0.830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'[1]Sheet1'!$A$92:$A$98</c:f>
              <c:numCache>
                <c:ptCount val="7"/>
                <c:pt idx="0">
                  <c:v>0</c:v>
                </c:pt>
                <c:pt idx="1">
                  <c:v>1</c:v>
                </c:pt>
                <c:pt idx="2">
                  <c:v>2</c:v>
                </c:pt>
                <c:pt idx="3">
                  <c:v>3</c:v>
                </c:pt>
                <c:pt idx="4">
                  <c:v>4</c:v>
                </c:pt>
                <c:pt idx="5">
                  <c:v>5</c:v>
                </c:pt>
                <c:pt idx="6">
                  <c:v>6</c:v>
                </c:pt>
              </c:numCache>
            </c:numRef>
          </c:cat>
          <c:val>
            <c:numRef>
              <c:f>'[1]Sheet1'!$B$92:$B$98</c:f>
              <c:numCache>
                <c:ptCount val="7"/>
                <c:pt idx="0">
                  <c:v>-706829.4396943593</c:v>
                </c:pt>
                <c:pt idx="1">
                  <c:v>-634580.6780607388</c:v>
                </c:pt>
                <c:pt idx="2">
                  <c:v>-369589.7017649465</c:v>
                </c:pt>
                <c:pt idx="3">
                  <c:v>-155122.28447954555</c:v>
                </c:pt>
                <c:pt idx="4">
                  <c:v>0</c:v>
                </c:pt>
                <c:pt idx="5">
                  <c:v>85626.16670724792</c:v>
                </c:pt>
                <c:pt idx="6">
                  <c:v>90090.09009009012</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Ref>
              <c:f>'[1]Sheet1'!$A$92:$A$98</c:f>
              <c:numCache>
                <c:ptCount val="7"/>
                <c:pt idx="0">
                  <c:v>0</c:v>
                </c:pt>
                <c:pt idx="1">
                  <c:v>1</c:v>
                </c:pt>
                <c:pt idx="2">
                  <c:v>2</c:v>
                </c:pt>
                <c:pt idx="3">
                  <c:v>3</c:v>
                </c:pt>
                <c:pt idx="4">
                  <c:v>4</c:v>
                </c:pt>
                <c:pt idx="5">
                  <c:v>5</c:v>
                </c:pt>
                <c:pt idx="6">
                  <c:v>6</c:v>
                </c:pt>
              </c:numCache>
            </c:numRef>
          </c:cat>
          <c:val>
            <c:numRef>
              <c:f>'[1]Sheet1'!$C$92:$C$98</c:f>
              <c:numCache>
                <c:ptCount val="7"/>
                <c:pt idx="0">
                  <c:v>-706829.4396943593</c:v>
                </c:pt>
                <c:pt idx="1">
                  <c:v>-634580.6780607388</c:v>
                </c:pt>
                <c:pt idx="2">
                  <c:v>-554384.5526474201</c:v>
                </c:pt>
                <c:pt idx="3">
                  <c:v>-465366.85343863623</c:v>
                </c:pt>
                <c:pt idx="4">
                  <c:v>-366557.2073168861</c:v>
                </c:pt>
                <c:pt idx="5">
                  <c:v>-256878.5001217435</c:v>
                </c:pt>
                <c:pt idx="6">
                  <c:v>-135135.13513513526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numRef>
              <c:f>'[1]Sheet1'!$A$92:$A$98</c:f>
              <c:numCache>
                <c:ptCount val="7"/>
                <c:pt idx="0">
                  <c:v>0</c:v>
                </c:pt>
                <c:pt idx="1">
                  <c:v>1</c:v>
                </c:pt>
                <c:pt idx="2">
                  <c:v>2</c:v>
                </c:pt>
                <c:pt idx="3">
                  <c:v>3</c:v>
                </c:pt>
                <c:pt idx="4">
                  <c:v>4</c:v>
                </c:pt>
                <c:pt idx="5">
                  <c:v>5</c:v>
                </c:pt>
                <c:pt idx="6">
                  <c:v>6</c:v>
                </c:pt>
              </c:numCache>
            </c:numRef>
          </c:cat>
          <c:val>
            <c:numRef>
              <c:f>'[1]Sheet1'!$D$92:$D$98</c:f>
              <c:numCache>
                <c:ptCount val="7"/>
                <c:pt idx="0">
                  <c:v>-481284.2865120908</c:v>
                </c:pt>
                <c:pt idx="1">
                  <c:v>-454757.53209711984</c:v>
                </c:pt>
                <c:pt idx="2">
                  <c:v>-274699.95000596344</c:v>
                </c:pt>
                <c:pt idx="3">
                  <c:v>-120039.00477239909</c:v>
                </c:pt>
                <c:pt idx="4">
                  <c:v>0</c:v>
                </c:pt>
                <c:pt idx="5">
                  <c:v>72628.04053843836</c:v>
                </c:pt>
                <c:pt idx="6">
                  <c:v>80437.58043758059</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numRef>
              <c:f>'[1]Sheet1'!$A$92:$A$98</c:f>
              <c:numCache>
                <c:ptCount val="7"/>
                <c:pt idx="0">
                  <c:v>0</c:v>
                </c:pt>
                <c:pt idx="1">
                  <c:v>1</c:v>
                </c:pt>
                <c:pt idx="2">
                  <c:v>2</c:v>
                </c:pt>
                <c:pt idx="3">
                  <c:v>3</c:v>
                </c:pt>
                <c:pt idx="4">
                  <c:v>4</c:v>
                </c:pt>
                <c:pt idx="5">
                  <c:v>5</c:v>
                </c:pt>
                <c:pt idx="6">
                  <c:v>6</c:v>
                </c:pt>
              </c:numCache>
            </c:numRef>
          </c:cat>
          <c:val>
            <c:numRef>
              <c:f>'[1]Sheet1'!$E$92:$E$98</c:f>
              <c:numCache>
                <c:ptCount val="7"/>
                <c:pt idx="0">
                  <c:v>-481284.2865120909</c:v>
                </c:pt>
                <c:pt idx="1">
                  <c:v>-448768.9638855681</c:v>
                </c:pt>
                <c:pt idx="2">
                  <c:v>-408316.4359616195</c:v>
                </c:pt>
                <c:pt idx="3">
                  <c:v>-357989.17843340966</c:v>
                </c:pt>
                <c:pt idx="4">
                  <c:v>-295376.7044967371</c:v>
                </c:pt>
                <c:pt idx="5">
                  <c:v>-217480.11157642837</c:v>
                </c:pt>
                <c:pt idx="6">
                  <c:v>-120568.44514508024</c:v>
                </c:pt>
              </c:numCache>
            </c:numRef>
          </c:val>
        </c:ser>
        <c:axId val="56486710"/>
        <c:axId val="38618343"/>
      </c:barChart>
      <c:catAx>
        <c:axId val="56486710"/>
        <c:scaling>
          <c:orientation val="minMax"/>
        </c:scaling>
        <c:axPos val="b"/>
        <c:delete val="0"/>
        <c:numFmt formatCode="General" sourceLinked="1"/>
        <c:majorTickMark val="in"/>
        <c:minorTickMark val="none"/>
        <c:tickLblPos val="nextTo"/>
        <c:crossAx val="38618343"/>
        <c:crosses val="autoZero"/>
        <c:auto val="0"/>
        <c:lblOffset val="100"/>
        <c:noMultiLvlLbl val="0"/>
      </c:catAx>
      <c:valAx>
        <c:axId val="38618343"/>
        <c:scaling>
          <c:orientation val="minMax"/>
        </c:scaling>
        <c:axPos val="l"/>
        <c:majorGridlines/>
        <c:delete val="0"/>
        <c:numFmt formatCode="General" sourceLinked="1"/>
        <c:majorTickMark val="out"/>
        <c:minorTickMark val="none"/>
        <c:tickLblPos val="nextTo"/>
        <c:crossAx val="5648671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Company B Swap Receivable Under Four Amortization Rates</a:t>
            </a:r>
          </a:p>
        </c:rich>
      </c:tx>
      <c:layout/>
      <c:spPr>
        <a:noFill/>
        <a:ln>
          <a:noFill/>
        </a:ln>
      </c:spPr>
    </c:title>
    <c:plotArea>
      <c:layout>
        <c:manualLayout>
          <c:xMode val="edge"/>
          <c:yMode val="edge"/>
          <c:x val="0.0165"/>
          <c:y val="0.13775"/>
          <c:w val="0.86875"/>
          <c:h val="0.830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'[1]Sheet1'!$A$92:$A$98</c:f>
              <c:numCache>
                <c:ptCount val="7"/>
                <c:pt idx="0">
                  <c:v>0</c:v>
                </c:pt>
                <c:pt idx="1">
                  <c:v>1</c:v>
                </c:pt>
                <c:pt idx="2">
                  <c:v>2</c:v>
                </c:pt>
                <c:pt idx="3">
                  <c:v>3</c:v>
                </c:pt>
                <c:pt idx="4">
                  <c:v>4</c:v>
                </c:pt>
                <c:pt idx="5">
                  <c:v>5</c:v>
                </c:pt>
                <c:pt idx="6">
                  <c:v>6</c:v>
                </c:pt>
              </c:numCache>
            </c:numRef>
          </c:cat>
          <c:val>
            <c:numRef>
              <c:f>'[1]Sheet1'!$B$92:$B$98</c:f>
              <c:numCache>
                <c:ptCount val="7"/>
                <c:pt idx="0">
                  <c:v>-706829.4396943593</c:v>
                </c:pt>
                <c:pt idx="1">
                  <c:v>-634580.6780607388</c:v>
                </c:pt>
                <c:pt idx="2">
                  <c:v>-369589.7017649465</c:v>
                </c:pt>
                <c:pt idx="3">
                  <c:v>-155122.28447954555</c:v>
                </c:pt>
                <c:pt idx="4">
                  <c:v>0</c:v>
                </c:pt>
                <c:pt idx="5">
                  <c:v>85626.16670724792</c:v>
                </c:pt>
                <c:pt idx="6">
                  <c:v>90090.09009009012</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Ref>
              <c:f>'[1]Sheet1'!$A$92:$A$98</c:f>
              <c:numCache>
                <c:ptCount val="7"/>
                <c:pt idx="0">
                  <c:v>0</c:v>
                </c:pt>
                <c:pt idx="1">
                  <c:v>1</c:v>
                </c:pt>
                <c:pt idx="2">
                  <c:v>2</c:v>
                </c:pt>
                <c:pt idx="3">
                  <c:v>3</c:v>
                </c:pt>
                <c:pt idx="4">
                  <c:v>4</c:v>
                </c:pt>
                <c:pt idx="5">
                  <c:v>5</c:v>
                </c:pt>
                <c:pt idx="6">
                  <c:v>6</c:v>
                </c:pt>
              </c:numCache>
            </c:numRef>
          </c:cat>
          <c:val>
            <c:numRef>
              <c:f>'[1]Sheet1'!$C$92:$C$98</c:f>
              <c:numCache>
                <c:ptCount val="7"/>
                <c:pt idx="0">
                  <c:v>-706829.4396943593</c:v>
                </c:pt>
                <c:pt idx="1">
                  <c:v>-634580.6780607388</c:v>
                </c:pt>
                <c:pt idx="2">
                  <c:v>-554384.5526474201</c:v>
                </c:pt>
                <c:pt idx="3">
                  <c:v>-465366.85343863623</c:v>
                </c:pt>
                <c:pt idx="4">
                  <c:v>-366557.2073168861</c:v>
                </c:pt>
                <c:pt idx="5">
                  <c:v>-256878.5001217435</c:v>
                </c:pt>
                <c:pt idx="6">
                  <c:v>-135135.13513513526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numRef>
              <c:f>'[1]Sheet1'!$A$92:$A$98</c:f>
              <c:numCache>
                <c:ptCount val="7"/>
                <c:pt idx="0">
                  <c:v>0</c:v>
                </c:pt>
                <c:pt idx="1">
                  <c:v>1</c:v>
                </c:pt>
                <c:pt idx="2">
                  <c:v>2</c:v>
                </c:pt>
                <c:pt idx="3">
                  <c:v>3</c:v>
                </c:pt>
                <c:pt idx="4">
                  <c:v>4</c:v>
                </c:pt>
                <c:pt idx="5">
                  <c:v>5</c:v>
                </c:pt>
                <c:pt idx="6">
                  <c:v>6</c:v>
                </c:pt>
              </c:numCache>
            </c:numRef>
          </c:cat>
          <c:val>
            <c:numRef>
              <c:f>'[1]Sheet1'!$D$92:$D$98</c:f>
              <c:numCache>
                <c:ptCount val="7"/>
                <c:pt idx="0">
                  <c:v>-481284.2865120908</c:v>
                </c:pt>
                <c:pt idx="1">
                  <c:v>-454757.53209711984</c:v>
                </c:pt>
                <c:pt idx="2">
                  <c:v>-274699.95000596344</c:v>
                </c:pt>
                <c:pt idx="3">
                  <c:v>-120039.00477239909</c:v>
                </c:pt>
                <c:pt idx="4">
                  <c:v>0</c:v>
                </c:pt>
                <c:pt idx="5">
                  <c:v>72628.04053843836</c:v>
                </c:pt>
                <c:pt idx="6">
                  <c:v>80437.58043758059</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numRef>
              <c:f>'[1]Sheet1'!$A$92:$A$98</c:f>
              <c:numCache>
                <c:ptCount val="7"/>
                <c:pt idx="0">
                  <c:v>0</c:v>
                </c:pt>
                <c:pt idx="1">
                  <c:v>1</c:v>
                </c:pt>
                <c:pt idx="2">
                  <c:v>2</c:v>
                </c:pt>
                <c:pt idx="3">
                  <c:v>3</c:v>
                </c:pt>
                <c:pt idx="4">
                  <c:v>4</c:v>
                </c:pt>
                <c:pt idx="5">
                  <c:v>5</c:v>
                </c:pt>
                <c:pt idx="6">
                  <c:v>6</c:v>
                </c:pt>
              </c:numCache>
            </c:numRef>
          </c:cat>
          <c:val>
            <c:numRef>
              <c:f>'[1]Sheet1'!$E$92:$E$98</c:f>
              <c:numCache>
                <c:ptCount val="7"/>
                <c:pt idx="0">
                  <c:v>-481284.2865120909</c:v>
                </c:pt>
                <c:pt idx="1">
                  <c:v>-448768.9638855681</c:v>
                </c:pt>
                <c:pt idx="2">
                  <c:v>-408316.4359616195</c:v>
                </c:pt>
                <c:pt idx="3">
                  <c:v>-357989.17843340966</c:v>
                </c:pt>
                <c:pt idx="4">
                  <c:v>-295376.7044967371</c:v>
                </c:pt>
                <c:pt idx="5">
                  <c:v>-217480.11157642837</c:v>
                </c:pt>
                <c:pt idx="6">
                  <c:v>-120568.44514508024</c:v>
                </c:pt>
              </c:numCache>
            </c:numRef>
          </c:val>
        </c:ser>
        <c:axId val="12020768"/>
        <c:axId val="41078049"/>
      </c:barChart>
      <c:catAx>
        <c:axId val="12020768"/>
        <c:scaling>
          <c:orientation val="minMax"/>
        </c:scaling>
        <c:axPos val="b"/>
        <c:delete val="0"/>
        <c:numFmt formatCode="General" sourceLinked="1"/>
        <c:majorTickMark val="in"/>
        <c:minorTickMark val="none"/>
        <c:tickLblPos val="nextTo"/>
        <c:crossAx val="41078049"/>
        <c:crosses val="autoZero"/>
        <c:auto val="0"/>
        <c:lblOffset val="100"/>
        <c:noMultiLvlLbl val="0"/>
      </c:catAx>
      <c:valAx>
        <c:axId val="41078049"/>
        <c:scaling>
          <c:orientation val="minMax"/>
        </c:scaling>
        <c:axPos val="l"/>
        <c:majorGridlines/>
        <c:delete val="0"/>
        <c:numFmt formatCode="General" sourceLinked="1"/>
        <c:majorTickMark val="out"/>
        <c:minorTickMark val="none"/>
        <c:tickLblPos val="nextTo"/>
        <c:crossAx val="1202076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Company B Swap Receivable Under Four Amortization Rates</a:t>
            </a:r>
          </a:p>
        </c:rich>
      </c:tx>
      <c:layout/>
      <c:spPr>
        <a:noFill/>
        <a:ln>
          <a:noFill/>
        </a:ln>
      </c:spPr>
    </c:title>
    <c:plotArea>
      <c:layout>
        <c:manualLayout>
          <c:xMode val="edge"/>
          <c:yMode val="edge"/>
          <c:x val="0.0165"/>
          <c:y val="0.13775"/>
          <c:w val="0.86875"/>
          <c:h val="0.830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'[1]Sheet1'!$A$92:$A$98</c:f>
              <c:numCache>
                <c:ptCount val="7"/>
                <c:pt idx="0">
                  <c:v>0</c:v>
                </c:pt>
                <c:pt idx="1">
                  <c:v>1</c:v>
                </c:pt>
                <c:pt idx="2">
                  <c:v>2</c:v>
                </c:pt>
                <c:pt idx="3">
                  <c:v>3</c:v>
                </c:pt>
                <c:pt idx="4">
                  <c:v>4</c:v>
                </c:pt>
                <c:pt idx="5">
                  <c:v>5</c:v>
                </c:pt>
                <c:pt idx="6">
                  <c:v>6</c:v>
                </c:pt>
              </c:numCache>
            </c:numRef>
          </c:cat>
          <c:val>
            <c:numRef>
              <c:f>'[1]Sheet1'!$B$92:$B$98</c:f>
              <c:numCache>
                <c:ptCount val="7"/>
                <c:pt idx="0">
                  <c:v>-706829.4396943593</c:v>
                </c:pt>
                <c:pt idx="1">
                  <c:v>-634580.6780607388</c:v>
                </c:pt>
                <c:pt idx="2">
                  <c:v>-369589.7017649465</c:v>
                </c:pt>
                <c:pt idx="3">
                  <c:v>-155122.28447954555</c:v>
                </c:pt>
                <c:pt idx="4">
                  <c:v>0</c:v>
                </c:pt>
                <c:pt idx="5">
                  <c:v>85626.16670724792</c:v>
                </c:pt>
                <c:pt idx="6">
                  <c:v>90090.09009009012</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Ref>
              <c:f>'[1]Sheet1'!$A$92:$A$98</c:f>
              <c:numCache>
                <c:ptCount val="7"/>
                <c:pt idx="0">
                  <c:v>0</c:v>
                </c:pt>
                <c:pt idx="1">
                  <c:v>1</c:v>
                </c:pt>
                <c:pt idx="2">
                  <c:v>2</c:v>
                </c:pt>
                <c:pt idx="3">
                  <c:v>3</c:v>
                </c:pt>
                <c:pt idx="4">
                  <c:v>4</c:v>
                </c:pt>
                <c:pt idx="5">
                  <c:v>5</c:v>
                </c:pt>
                <c:pt idx="6">
                  <c:v>6</c:v>
                </c:pt>
              </c:numCache>
            </c:numRef>
          </c:cat>
          <c:val>
            <c:numRef>
              <c:f>'[1]Sheet1'!$C$92:$C$98</c:f>
              <c:numCache>
                <c:ptCount val="7"/>
                <c:pt idx="0">
                  <c:v>-706829.4396943593</c:v>
                </c:pt>
                <c:pt idx="1">
                  <c:v>-634580.6780607388</c:v>
                </c:pt>
                <c:pt idx="2">
                  <c:v>-554384.5526474201</c:v>
                </c:pt>
                <c:pt idx="3">
                  <c:v>-465366.85343863623</c:v>
                </c:pt>
                <c:pt idx="4">
                  <c:v>-366557.2073168861</c:v>
                </c:pt>
                <c:pt idx="5">
                  <c:v>-256878.5001217435</c:v>
                </c:pt>
                <c:pt idx="6">
                  <c:v>-135135.13513513526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numRef>
              <c:f>'[1]Sheet1'!$A$92:$A$98</c:f>
              <c:numCache>
                <c:ptCount val="7"/>
                <c:pt idx="0">
                  <c:v>0</c:v>
                </c:pt>
                <c:pt idx="1">
                  <c:v>1</c:v>
                </c:pt>
                <c:pt idx="2">
                  <c:v>2</c:v>
                </c:pt>
                <c:pt idx="3">
                  <c:v>3</c:v>
                </c:pt>
                <c:pt idx="4">
                  <c:v>4</c:v>
                </c:pt>
                <c:pt idx="5">
                  <c:v>5</c:v>
                </c:pt>
                <c:pt idx="6">
                  <c:v>6</c:v>
                </c:pt>
              </c:numCache>
            </c:numRef>
          </c:cat>
          <c:val>
            <c:numRef>
              <c:f>'[1]Sheet1'!$D$92:$D$98</c:f>
              <c:numCache>
                <c:ptCount val="7"/>
                <c:pt idx="0">
                  <c:v>-481284.2865120908</c:v>
                </c:pt>
                <c:pt idx="1">
                  <c:v>-454757.53209711984</c:v>
                </c:pt>
                <c:pt idx="2">
                  <c:v>-274699.95000596344</c:v>
                </c:pt>
                <c:pt idx="3">
                  <c:v>-120039.00477239909</c:v>
                </c:pt>
                <c:pt idx="4">
                  <c:v>0</c:v>
                </c:pt>
                <c:pt idx="5">
                  <c:v>72628.04053843836</c:v>
                </c:pt>
                <c:pt idx="6">
                  <c:v>80437.58043758059</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numRef>
              <c:f>'[1]Sheet1'!$A$92:$A$98</c:f>
              <c:numCache>
                <c:ptCount val="7"/>
                <c:pt idx="0">
                  <c:v>0</c:v>
                </c:pt>
                <c:pt idx="1">
                  <c:v>1</c:v>
                </c:pt>
                <c:pt idx="2">
                  <c:v>2</c:v>
                </c:pt>
                <c:pt idx="3">
                  <c:v>3</c:v>
                </c:pt>
                <c:pt idx="4">
                  <c:v>4</c:v>
                </c:pt>
                <c:pt idx="5">
                  <c:v>5</c:v>
                </c:pt>
                <c:pt idx="6">
                  <c:v>6</c:v>
                </c:pt>
              </c:numCache>
            </c:numRef>
          </c:cat>
          <c:val>
            <c:numRef>
              <c:f>'[1]Sheet1'!$E$92:$E$98</c:f>
              <c:numCache>
                <c:ptCount val="7"/>
                <c:pt idx="0">
                  <c:v>-481284.2865120909</c:v>
                </c:pt>
                <c:pt idx="1">
                  <c:v>-448768.9638855681</c:v>
                </c:pt>
                <c:pt idx="2">
                  <c:v>-408316.4359616195</c:v>
                </c:pt>
                <c:pt idx="3">
                  <c:v>-357989.17843340966</c:v>
                </c:pt>
                <c:pt idx="4">
                  <c:v>-295376.7044967371</c:v>
                </c:pt>
                <c:pt idx="5">
                  <c:v>-217480.11157642837</c:v>
                </c:pt>
                <c:pt idx="6">
                  <c:v>-120568.44514508024</c:v>
                </c:pt>
              </c:numCache>
            </c:numRef>
          </c:val>
        </c:ser>
        <c:axId val="34158122"/>
        <c:axId val="38987643"/>
      </c:barChart>
      <c:catAx>
        <c:axId val="34158122"/>
        <c:scaling>
          <c:orientation val="minMax"/>
        </c:scaling>
        <c:axPos val="b"/>
        <c:delete val="0"/>
        <c:numFmt formatCode="General" sourceLinked="1"/>
        <c:majorTickMark val="in"/>
        <c:minorTickMark val="none"/>
        <c:tickLblPos val="nextTo"/>
        <c:crossAx val="38987643"/>
        <c:crosses val="autoZero"/>
        <c:auto val="0"/>
        <c:lblOffset val="100"/>
        <c:noMultiLvlLbl val="0"/>
      </c:catAx>
      <c:valAx>
        <c:axId val="38987643"/>
        <c:scaling>
          <c:orientation val="minMax"/>
        </c:scaling>
        <c:axPos val="l"/>
        <c:majorGridlines/>
        <c:delete val="0"/>
        <c:numFmt formatCode="General" sourceLinked="1"/>
        <c:majorTickMark val="out"/>
        <c:minorTickMark val="none"/>
        <c:tickLblPos val="nextTo"/>
        <c:crossAx val="3415812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10</xdr:row>
      <xdr:rowOff>19050</xdr:rowOff>
    </xdr:from>
    <xdr:to>
      <xdr:col>8</xdr:col>
      <xdr:colOff>476250</xdr:colOff>
      <xdr:row>19</xdr:row>
      <xdr:rowOff>19050</xdr:rowOff>
    </xdr:to>
    <xdr:graphicFrame>
      <xdr:nvGraphicFramePr>
        <xdr:cNvPr id="1" name="Chart 14"/>
        <xdr:cNvGraphicFramePr/>
      </xdr:nvGraphicFramePr>
      <xdr:xfrm>
        <a:off x="3533775" y="1666875"/>
        <a:ext cx="2600325" cy="1457325"/>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114300</xdr:colOff>
      <xdr:row>19</xdr:row>
      <xdr:rowOff>85725</xdr:rowOff>
    </xdr:from>
    <xdr:to>
      <xdr:col>13</xdr:col>
      <xdr:colOff>314325</xdr:colOff>
      <xdr:row>36</xdr:row>
      <xdr:rowOff>123825</xdr:rowOff>
    </xdr:to>
    <xdr:pic>
      <xdr:nvPicPr>
        <xdr:cNvPr id="2" name="Picture 15"/>
        <xdr:cNvPicPr preferRelativeResize="1">
          <a:picLocks noChangeAspect="1"/>
        </xdr:cNvPicPr>
      </xdr:nvPicPr>
      <xdr:blipFill>
        <a:blip r:embed="rId2"/>
        <a:stretch>
          <a:fillRect/>
        </a:stretch>
      </xdr:blipFill>
      <xdr:spPr>
        <a:xfrm>
          <a:off x="4276725" y="3190875"/>
          <a:ext cx="4848225" cy="2790825"/>
        </a:xfrm>
        <a:prstGeom prst="rect">
          <a:avLst/>
        </a:prstGeom>
        <a:noFill/>
        <a:ln w="1" cmpd="sng">
          <a:noFill/>
        </a:ln>
      </xdr:spPr>
    </xdr:pic>
    <xdr:clientData/>
  </xdr:twoCellAnchor>
  <xdr:twoCellAnchor editAs="oneCell">
    <xdr:from>
      <xdr:col>6</xdr:col>
      <xdr:colOff>0</xdr:colOff>
      <xdr:row>39</xdr:row>
      <xdr:rowOff>0</xdr:rowOff>
    </xdr:from>
    <xdr:to>
      <xdr:col>13</xdr:col>
      <xdr:colOff>104775</xdr:colOff>
      <xdr:row>56</xdr:row>
      <xdr:rowOff>28575</xdr:rowOff>
    </xdr:to>
    <xdr:pic>
      <xdr:nvPicPr>
        <xdr:cNvPr id="3" name="Picture 17"/>
        <xdr:cNvPicPr preferRelativeResize="1">
          <a:picLocks noChangeAspect="1"/>
        </xdr:cNvPicPr>
      </xdr:nvPicPr>
      <xdr:blipFill>
        <a:blip r:embed="rId3"/>
        <a:stretch>
          <a:fillRect/>
        </a:stretch>
      </xdr:blipFill>
      <xdr:spPr>
        <a:xfrm>
          <a:off x="4162425" y="6343650"/>
          <a:ext cx="4752975" cy="27813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10</xdr:row>
      <xdr:rowOff>28575</xdr:rowOff>
    </xdr:from>
    <xdr:to>
      <xdr:col>9</xdr:col>
      <xdr:colOff>390525</xdr:colOff>
      <xdr:row>20</xdr:row>
      <xdr:rowOff>85725</xdr:rowOff>
    </xdr:to>
    <xdr:graphicFrame>
      <xdr:nvGraphicFramePr>
        <xdr:cNvPr id="1" name="Chart 14"/>
        <xdr:cNvGraphicFramePr/>
      </xdr:nvGraphicFramePr>
      <xdr:xfrm>
        <a:off x="4181475" y="1676400"/>
        <a:ext cx="2581275" cy="1676400"/>
      </xdr:xfrm>
      <a:graphic>
        <a:graphicData uri="http://schemas.openxmlformats.org/drawingml/2006/chart">
          <c:chart xmlns:c="http://schemas.openxmlformats.org/drawingml/2006/chart" r:id="rId1"/>
        </a:graphicData>
      </a:graphic>
    </xdr:graphicFrame>
    <xdr:clientData/>
  </xdr:twoCellAnchor>
  <xdr:twoCellAnchor>
    <xdr:from>
      <xdr:col>6</xdr:col>
      <xdr:colOff>95250</xdr:colOff>
      <xdr:row>22</xdr:row>
      <xdr:rowOff>0</xdr:rowOff>
    </xdr:from>
    <xdr:to>
      <xdr:col>10</xdr:col>
      <xdr:colOff>419100</xdr:colOff>
      <xdr:row>33</xdr:row>
      <xdr:rowOff>76200</xdr:rowOff>
    </xdr:to>
    <xdr:graphicFrame>
      <xdr:nvGraphicFramePr>
        <xdr:cNvPr id="2" name="Chart 15"/>
        <xdr:cNvGraphicFramePr/>
      </xdr:nvGraphicFramePr>
      <xdr:xfrm>
        <a:off x="4257675" y="3590925"/>
        <a:ext cx="3143250" cy="1857375"/>
      </xdr:xfrm>
      <a:graphic>
        <a:graphicData uri="http://schemas.openxmlformats.org/drawingml/2006/chart">
          <c:chart xmlns:c="http://schemas.openxmlformats.org/drawingml/2006/chart" r:id="rId2"/>
        </a:graphicData>
      </a:graphic>
    </xdr:graphicFrame>
    <xdr:clientData/>
  </xdr:twoCellAnchor>
  <xdr:twoCellAnchor>
    <xdr:from>
      <xdr:col>6</xdr:col>
      <xdr:colOff>38100</xdr:colOff>
      <xdr:row>38</xdr:row>
      <xdr:rowOff>38100</xdr:rowOff>
    </xdr:from>
    <xdr:to>
      <xdr:col>12</xdr:col>
      <xdr:colOff>47625</xdr:colOff>
      <xdr:row>49</xdr:row>
      <xdr:rowOff>114300</xdr:rowOff>
    </xdr:to>
    <xdr:graphicFrame>
      <xdr:nvGraphicFramePr>
        <xdr:cNvPr id="3" name="Chart 17"/>
        <xdr:cNvGraphicFramePr/>
      </xdr:nvGraphicFramePr>
      <xdr:xfrm>
        <a:off x="4200525" y="6219825"/>
        <a:ext cx="4048125" cy="18573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91</xdr:row>
      <xdr:rowOff>66675</xdr:rowOff>
    </xdr:from>
    <xdr:to>
      <xdr:col>13</xdr:col>
      <xdr:colOff>523875</xdr:colOff>
      <xdr:row>110</xdr:row>
      <xdr:rowOff>47625</xdr:rowOff>
    </xdr:to>
    <xdr:graphicFrame>
      <xdr:nvGraphicFramePr>
        <xdr:cNvPr id="1" name="Chart 2"/>
        <xdr:cNvGraphicFramePr/>
      </xdr:nvGraphicFramePr>
      <xdr:xfrm>
        <a:off x="3743325" y="14801850"/>
        <a:ext cx="5886450" cy="3057525"/>
      </xdr:xfrm>
      <a:graphic>
        <a:graphicData uri="http://schemas.openxmlformats.org/drawingml/2006/chart">
          <c:chart xmlns:c="http://schemas.openxmlformats.org/drawingml/2006/chart" r:id="rId1"/>
        </a:graphicData>
      </a:graphic>
    </xdr:graphicFrame>
    <xdr:clientData/>
  </xdr:twoCellAnchor>
  <xdr:twoCellAnchor>
    <xdr:from>
      <xdr:col>5</xdr:col>
      <xdr:colOff>133350</xdr:colOff>
      <xdr:row>95</xdr:row>
      <xdr:rowOff>66675</xdr:rowOff>
    </xdr:from>
    <xdr:to>
      <xdr:col>13</xdr:col>
      <xdr:colOff>523875</xdr:colOff>
      <xdr:row>114</xdr:row>
      <xdr:rowOff>47625</xdr:rowOff>
    </xdr:to>
    <xdr:graphicFrame>
      <xdr:nvGraphicFramePr>
        <xdr:cNvPr id="2" name="Chart 3"/>
        <xdr:cNvGraphicFramePr/>
      </xdr:nvGraphicFramePr>
      <xdr:xfrm>
        <a:off x="3743325" y="15449550"/>
        <a:ext cx="5886450" cy="3057525"/>
      </xdr:xfrm>
      <a:graphic>
        <a:graphicData uri="http://schemas.openxmlformats.org/drawingml/2006/chart">
          <c:chart xmlns:c="http://schemas.openxmlformats.org/drawingml/2006/chart" r:id="rId2"/>
        </a:graphicData>
      </a:graphic>
    </xdr:graphicFrame>
    <xdr:clientData/>
  </xdr:twoCellAnchor>
  <xdr:twoCellAnchor>
    <xdr:from>
      <xdr:col>5</xdr:col>
      <xdr:colOff>133350</xdr:colOff>
      <xdr:row>94</xdr:row>
      <xdr:rowOff>66675</xdr:rowOff>
    </xdr:from>
    <xdr:to>
      <xdr:col>13</xdr:col>
      <xdr:colOff>523875</xdr:colOff>
      <xdr:row>113</xdr:row>
      <xdr:rowOff>47625</xdr:rowOff>
    </xdr:to>
    <xdr:graphicFrame>
      <xdr:nvGraphicFramePr>
        <xdr:cNvPr id="3" name="Chart 4"/>
        <xdr:cNvGraphicFramePr/>
      </xdr:nvGraphicFramePr>
      <xdr:xfrm>
        <a:off x="3743325" y="15287625"/>
        <a:ext cx="5886450" cy="30575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ourses\Acct5341\231WP\excel\BLEG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ow r="92">
          <cell r="A92">
            <v>0</v>
          </cell>
          <cell r="B92">
            <v>-706829.4396943593</v>
          </cell>
          <cell r="C92">
            <v>-706829.4396943593</v>
          </cell>
          <cell r="D92">
            <v>-481284.2865120908</v>
          </cell>
          <cell r="E92">
            <v>-481284.2865120909</v>
          </cell>
        </row>
        <row r="93">
          <cell r="A93">
            <v>1</v>
          </cell>
          <cell r="B93">
            <v>-634580.6780607388</v>
          </cell>
          <cell r="C93">
            <v>-634580.6780607388</v>
          </cell>
          <cell r="D93">
            <v>-454757.53209711984</v>
          </cell>
          <cell r="E93">
            <v>-448768.9638855681</v>
          </cell>
        </row>
        <row r="94">
          <cell r="A94">
            <v>2</v>
          </cell>
          <cell r="B94">
            <v>-369589.7017649465</v>
          </cell>
          <cell r="C94">
            <v>-554384.5526474201</v>
          </cell>
          <cell r="D94">
            <v>-274699.95000596344</v>
          </cell>
          <cell r="E94">
            <v>-408316.4359616195</v>
          </cell>
        </row>
        <row r="95">
          <cell r="A95">
            <v>3</v>
          </cell>
          <cell r="B95">
            <v>-155122.28447954555</v>
          </cell>
          <cell r="C95">
            <v>-465366.85343863623</v>
          </cell>
          <cell r="D95">
            <v>-120039.00477239909</v>
          </cell>
          <cell r="E95">
            <v>-357989.17843340966</v>
          </cell>
        </row>
        <row r="96">
          <cell r="A96">
            <v>4</v>
          </cell>
          <cell r="B96">
            <v>0</v>
          </cell>
          <cell r="C96">
            <v>-366557.2073168861</v>
          </cell>
          <cell r="D96">
            <v>0</v>
          </cell>
          <cell r="E96">
            <v>-295376.7044967371</v>
          </cell>
        </row>
        <row r="97">
          <cell r="A97">
            <v>5</v>
          </cell>
          <cell r="B97">
            <v>85626.16670724792</v>
          </cell>
          <cell r="C97">
            <v>-256878.5001217435</v>
          </cell>
          <cell r="D97">
            <v>72628.04053843836</v>
          </cell>
          <cell r="E97">
            <v>-217480.11157642837</v>
          </cell>
        </row>
        <row r="98">
          <cell r="A98">
            <v>6</v>
          </cell>
          <cell r="B98">
            <v>90090.09009009012</v>
          </cell>
          <cell r="C98">
            <v>-135135.13513513526</v>
          </cell>
          <cell r="D98">
            <v>80437.58043758059</v>
          </cell>
          <cell r="E98">
            <v>-120568.44514508024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U141"/>
  <sheetViews>
    <sheetView tabSelected="1" workbookViewId="0" topLeftCell="O33">
      <selection activeCell="V39" sqref="V39"/>
    </sheetView>
  </sheetViews>
  <sheetFormatPr defaultColWidth="9.140625" defaultRowHeight="12.75"/>
  <cols>
    <col min="6" max="7" width="11.421875" style="0" bestFit="1" customWidth="1"/>
    <col min="8" max="9" width="8.28125" style="3" customWidth="1"/>
    <col min="10" max="10" width="9.28125" style="88" customWidth="1"/>
    <col min="11" max="11" width="21.28125" style="80" customWidth="1"/>
    <col min="15" max="15" width="10.7109375" style="0" bestFit="1" customWidth="1"/>
    <col min="17" max="18" width="11.421875" style="0" customWidth="1"/>
    <col min="19" max="20" width="8.28125" style="3" customWidth="1"/>
    <col min="21" max="21" width="9.28125" style="88" customWidth="1"/>
  </cols>
  <sheetData>
    <row r="1" spans="1:12" ht="12.75">
      <c r="A1" t="s">
        <v>75</v>
      </c>
      <c r="L1" t="s">
        <v>72</v>
      </c>
    </row>
    <row r="2" spans="1:13" ht="12.75">
      <c r="A2" s="1" t="s">
        <v>88</v>
      </c>
      <c r="H2"/>
      <c r="L2" t="s">
        <v>0</v>
      </c>
      <c r="M2" s="1" t="s">
        <v>1</v>
      </c>
    </row>
    <row r="3" spans="8:12" ht="12.75">
      <c r="H3"/>
      <c r="L3" t="s">
        <v>44</v>
      </c>
    </row>
    <row r="4" ht="12.75"/>
    <row r="5" spans="1:13" ht="12.75">
      <c r="A5" t="s">
        <v>2</v>
      </c>
      <c r="B5" t="s">
        <v>83</v>
      </c>
      <c r="L5" t="s">
        <v>2</v>
      </c>
      <c r="M5" t="s">
        <v>3</v>
      </c>
    </row>
    <row r="6" spans="3:14" ht="12.75">
      <c r="C6" t="s">
        <v>84</v>
      </c>
      <c r="H6"/>
      <c r="I6"/>
      <c r="N6" t="s">
        <v>17</v>
      </c>
    </row>
    <row r="7" spans="2:13" ht="12.75">
      <c r="B7" t="s">
        <v>85</v>
      </c>
      <c r="M7" t="s">
        <v>4</v>
      </c>
    </row>
    <row r="8" spans="3:14" ht="12.75">
      <c r="C8" t="s">
        <v>86</v>
      </c>
      <c r="N8" t="s">
        <v>5</v>
      </c>
    </row>
    <row r="9" spans="2:13" ht="12.75">
      <c r="B9" t="s">
        <v>42</v>
      </c>
      <c r="M9" t="s">
        <v>45</v>
      </c>
    </row>
    <row r="10" spans="3:14" ht="12.75">
      <c r="C10" t="s">
        <v>87</v>
      </c>
      <c r="N10" t="s">
        <v>82</v>
      </c>
    </row>
    <row r="11" spans="2:13" ht="12.75">
      <c r="B11" t="s">
        <v>92</v>
      </c>
      <c r="M11" t="s">
        <v>43</v>
      </c>
    </row>
    <row r="12" spans="2:13" ht="12.75">
      <c r="B12" s="9" t="s">
        <v>93</v>
      </c>
      <c r="M12" s="9" t="s">
        <v>73</v>
      </c>
    </row>
    <row r="13" ht="12.75">
      <c r="L13" t="s">
        <v>74</v>
      </c>
    </row>
    <row r="14" spans="1:12" ht="12.75">
      <c r="A14" s="1" t="s">
        <v>81</v>
      </c>
      <c r="L14" s="1" t="s">
        <v>81</v>
      </c>
    </row>
    <row r="15" spans="1:15" ht="12.75">
      <c r="A15" s="4" t="s">
        <v>26</v>
      </c>
      <c r="B15" s="4" t="s">
        <v>27</v>
      </c>
      <c r="C15" s="3" t="s">
        <v>28</v>
      </c>
      <c r="D15" s="4" t="s">
        <v>29</v>
      </c>
      <c r="L15" s="4" t="s">
        <v>26</v>
      </c>
      <c r="M15" s="4" t="s">
        <v>27</v>
      </c>
      <c r="N15" s="3" t="s">
        <v>28</v>
      </c>
      <c r="O15" s="4" t="s">
        <v>29</v>
      </c>
    </row>
    <row r="16" spans="1:15" ht="12.75">
      <c r="A16" s="11">
        <v>0</v>
      </c>
      <c r="B16" s="11">
        <v>0.08</v>
      </c>
      <c r="C16" s="29">
        <v>10000</v>
      </c>
      <c r="D16" s="11">
        <v>10000</v>
      </c>
      <c r="L16" s="11">
        <v>0</v>
      </c>
      <c r="M16" s="11">
        <v>0.08</v>
      </c>
      <c r="N16" s="29">
        <v>10000</v>
      </c>
      <c r="O16" s="11">
        <v>10000</v>
      </c>
    </row>
    <row r="17" spans="1:15" ht="12.75">
      <c r="A17" s="28">
        <v>1</v>
      </c>
      <c r="B17" s="28">
        <v>0.08</v>
      </c>
      <c r="C17" s="8">
        <v>10000</v>
      </c>
      <c r="D17" s="28">
        <v>9503</v>
      </c>
      <c r="L17" s="28">
        <v>1</v>
      </c>
      <c r="M17" s="28">
        <v>0.08</v>
      </c>
      <c r="N17" s="8">
        <v>10000</v>
      </c>
      <c r="O17" s="39">
        <f>PV(0.05,3,-800,-10000)</f>
        <v>10816.974408811144</v>
      </c>
    </row>
    <row r="18" spans="1:15" ht="12.75">
      <c r="A18" s="11">
        <v>2</v>
      </c>
      <c r="B18" s="11">
        <v>0.1</v>
      </c>
      <c r="C18" s="8">
        <v>10000</v>
      </c>
      <c r="D18" s="11">
        <v>9486</v>
      </c>
      <c r="L18" s="11">
        <v>2</v>
      </c>
      <c r="M18" s="11">
        <v>0.06</v>
      </c>
      <c r="N18" s="8">
        <v>10000</v>
      </c>
      <c r="O18" s="40">
        <f>PV(0.06,2,-800,-10000)</f>
        <v>10366.678533285867</v>
      </c>
    </row>
    <row r="19" spans="1:15" ht="12.75">
      <c r="A19" s="11">
        <v>3</v>
      </c>
      <c r="B19" s="11">
        <v>0.11</v>
      </c>
      <c r="C19" s="8">
        <v>10000</v>
      </c>
      <c r="D19" s="11">
        <v>9730</v>
      </c>
      <c r="L19" s="11">
        <v>3</v>
      </c>
      <c r="M19" s="11">
        <v>0.05</v>
      </c>
      <c r="N19" s="8">
        <v>10000</v>
      </c>
      <c r="O19" s="40">
        <f>PV(0.05,1,-800,-10000)</f>
        <v>10285.714285714284</v>
      </c>
    </row>
    <row r="20" spans="1:15" ht="12.75">
      <c r="A20" s="11">
        <v>4</v>
      </c>
      <c r="B20" s="11">
        <v>0.11</v>
      </c>
      <c r="C20" s="8">
        <v>10000</v>
      </c>
      <c r="D20" s="11">
        <v>0</v>
      </c>
      <c r="L20" s="11">
        <v>4</v>
      </c>
      <c r="M20" s="11">
        <v>0.05</v>
      </c>
      <c r="N20" s="8">
        <v>10000</v>
      </c>
      <c r="O20" s="11">
        <v>0</v>
      </c>
    </row>
    <row r="21" spans="8:19" ht="12.75">
      <c r="H21" s="3" t="s">
        <v>15</v>
      </c>
      <c r="S21" s="3" t="s">
        <v>15</v>
      </c>
    </row>
    <row r="22" spans="1:19" ht="12.75">
      <c r="A22" t="s">
        <v>7</v>
      </c>
      <c r="H22" s="3" t="s">
        <v>24</v>
      </c>
      <c r="L22" t="s">
        <v>6</v>
      </c>
      <c r="S22" s="3" t="s">
        <v>24</v>
      </c>
    </row>
    <row r="23" spans="1:21" ht="12.75">
      <c r="A23" s="12" t="s">
        <v>7</v>
      </c>
      <c r="B23" s="12"/>
      <c r="C23" s="12"/>
      <c r="D23" s="12"/>
      <c r="E23" s="12"/>
      <c r="F23" s="12"/>
      <c r="H23" s="75" t="s">
        <v>13</v>
      </c>
      <c r="I23" s="75" t="s">
        <v>14</v>
      </c>
      <c r="J23" s="89" t="s">
        <v>16</v>
      </c>
      <c r="L23" s="12" t="s">
        <v>7</v>
      </c>
      <c r="M23" s="12"/>
      <c r="N23" s="12"/>
      <c r="O23" s="12"/>
      <c r="P23" s="12"/>
      <c r="Q23" s="12"/>
      <c r="S23" s="75" t="s">
        <v>13</v>
      </c>
      <c r="T23" s="75" t="s">
        <v>14</v>
      </c>
      <c r="U23" s="89" t="s">
        <v>16</v>
      </c>
    </row>
    <row r="24" spans="1:21" ht="12.75">
      <c r="A24" s="56" t="s">
        <v>9</v>
      </c>
      <c r="B24" s="3" t="s">
        <v>8</v>
      </c>
      <c r="C24" s="3"/>
      <c r="D24" s="3"/>
      <c r="H24" s="62">
        <f>C16</f>
        <v>10000</v>
      </c>
      <c r="I24" s="62">
        <v>0</v>
      </c>
      <c r="J24" s="66">
        <f>H24-I24</f>
        <v>10000</v>
      </c>
      <c r="L24" s="56" t="s">
        <v>9</v>
      </c>
      <c r="M24" s="3" t="s">
        <v>8</v>
      </c>
      <c r="N24" s="3"/>
      <c r="O24" s="3"/>
      <c r="S24" s="62">
        <f>N16</f>
        <v>10000</v>
      </c>
      <c r="T24" s="62">
        <v>0</v>
      </c>
      <c r="U24" s="66">
        <f>S24-T24</f>
        <v>10000</v>
      </c>
    </row>
    <row r="25" spans="2:21" ht="12.75">
      <c r="B25" s="3" t="s">
        <v>10</v>
      </c>
      <c r="D25" s="3"/>
      <c r="H25" s="63">
        <v>0</v>
      </c>
      <c r="I25" s="63">
        <f>C16</f>
        <v>10000</v>
      </c>
      <c r="J25" s="66">
        <f>H25-I25</f>
        <v>-10000</v>
      </c>
      <c r="M25" s="3" t="s">
        <v>10</v>
      </c>
      <c r="O25" s="3"/>
      <c r="S25" s="63">
        <v>0</v>
      </c>
      <c r="T25" s="63">
        <f>N16</f>
        <v>10000</v>
      </c>
      <c r="U25" s="66">
        <f>S25-T25</f>
        <v>-10000</v>
      </c>
    </row>
    <row r="26" spans="2:21" ht="12.75">
      <c r="B26" s="2" t="s">
        <v>25</v>
      </c>
      <c r="H26" s="63"/>
      <c r="I26" s="63"/>
      <c r="J26" s="66"/>
      <c r="M26" s="2" t="s">
        <v>25</v>
      </c>
      <c r="S26" s="63"/>
      <c r="T26" s="63"/>
      <c r="U26" s="66"/>
    </row>
    <row r="27" spans="8:21" ht="12.75">
      <c r="H27" s="64"/>
      <c r="I27" s="64"/>
      <c r="J27" s="73"/>
      <c r="S27" s="64"/>
      <c r="T27" s="64"/>
      <c r="U27" s="73"/>
    </row>
    <row r="28" spans="1:21" ht="12.75">
      <c r="A28" s="56" t="s">
        <v>9</v>
      </c>
      <c r="B28" s="3" t="s">
        <v>8</v>
      </c>
      <c r="C28" s="3"/>
      <c r="D28" s="3"/>
      <c r="E28" s="3"/>
      <c r="H28" s="84">
        <v>0</v>
      </c>
      <c r="I28" s="84">
        <v>0</v>
      </c>
      <c r="J28" s="85">
        <f>J24</f>
        <v>10000</v>
      </c>
      <c r="L28" s="56" t="s">
        <v>9</v>
      </c>
      <c r="M28" s="3" t="s">
        <v>8</v>
      </c>
      <c r="N28" s="3"/>
      <c r="O28" s="3"/>
      <c r="P28" s="3"/>
      <c r="S28" s="84">
        <v>0</v>
      </c>
      <c r="T28" s="84">
        <v>0</v>
      </c>
      <c r="U28" s="85">
        <f>U24</f>
        <v>10000</v>
      </c>
    </row>
    <row r="29" spans="2:21" ht="12.75">
      <c r="B29" s="3" t="s">
        <v>41</v>
      </c>
      <c r="D29" s="3"/>
      <c r="E29" s="3"/>
      <c r="H29" s="84">
        <v>0</v>
      </c>
      <c r="I29" s="84">
        <v>0</v>
      </c>
      <c r="J29" s="85">
        <f>H29-I29</f>
        <v>0</v>
      </c>
      <c r="M29" s="3" t="s">
        <v>41</v>
      </c>
      <c r="O29" s="3"/>
      <c r="P29" s="3"/>
      <c r="S29" s="84">
        <v>0</v>
      </c>
      <c r="T29" s="84">
        <v>0</v>
      </c>
      <c r="U29" s="85">
        <f>S29-T29</f>
        <v>0</v>
      </c>
    </row>
    <row r="30" spans="2:21" ht="12.75">
      <c r="B30" s="2" t="s">
        <v>96</v>
      </c>
      <c r="H30" s="83"/>
      <c r="I30" s="83"/>
      <c r="J30" s="85"/>
      <c r="M30" s="2" t="s">
        <v>96</v>
      </c>
      <c r="S30" s="83"/>
      <c r="T30" s="83"/>
      <c r="U30" s="85"/>
    </row>
    <row r="31" spans="1:21" ht="12.75">
      <c r="A31" s="13"/>
      <c r="B31" s="14"/>
      <c r="C31" s="13"/>
      <c r="D31" s="13"/>
      <c r="E31" s="13"/>
      <c r="F31" s="13"/>
      <c r="G31" s="13"/>
      <c r="H31" s="86"/>
      <c r="I31" s="86"/>
      <c r="J31" s="87"/>
      <c r="L31" s="13"/>
      <c r="M31" s="14"/>
      <c r="N31" s="13"/>
      <c r="O31" s="13"/>
      <c r="P31" s="13"/>
      <c r="Q31" s="13"/>
      <c r="R31" s="13"/>
      <c r="S31" s="86"/>
      <c r="T31" s="86"/>
      <c r="U31" s="87"/>
    </row>
    <row r="32" spans="1:20" ht="12.75">
      <c r="A32" s="15"/>
      <c r="B32" s="16"/>
      <c r="C32" s="15"/>
      <c r="D32" s="15"/>
      <c r="E32" s="15"/>
      <c r="F32" s="15"/>
      <c r="H32" s="25"/>
      <c r="I32" s="25"/>
      <c r="L32" s="15"/>
      <c r="M32" s="16"/>
      <c r="N32" s="15"/>
      <c r="O32" s="15"/>
      <c r="P32" s="15"/>
      <c r="Q32" s="15"/>
      <c r="S32" s="25"/>
      <c r="T32" s="25"/>
    </row>
    <row r="33" spans="1:20" ht="12.75">
      <c r="A33" s="15"/>
      <c r="B33" s="16"/>
      <c r="C33" s="15"/>
      <c r="D33" s="15"/>
      <c r="E33" s="15"/>
      <c r="F33" s="15"/>
      <c r="H33" s="25"/>
      <c r="I33" s="25"/>
      <c r="L33" s="15"/>
      <c r="M33" s="16"/>
      <c r="N33" s="15"/>
      <c r="O33" s="15"/>
      <c r="P33" s="15"/>
      <c r="Q33" s="15"/>
      <c r="S33" s="25"/>
      <c r="T33" s="25"/>
    </row>
    <row r="34" spans="1:20" ht="12.75">
      <c r="A34" s="15"/>
      <c r="B34" s="22" t="s">
        <v>35</v>
      </c>
      <c r="C34" s="22" t="s">
        <v>36</v>
      </c>
      <c r="D34" s="22" t="s">
        <v>37</v>
      </c>
      <c r="E34" s="18" t="s">
        <v>18</v>
      </c>
      <c r="F34" s="18" t="s">
        <v>18</v>
      </c>
      <c r="H34" s="25"/>
      <c r="I34" s="25"/>
      <c r="L34" s="15"/>
      <c r="M34" s="22" t="s">
        <v>35</v>
      </c>
      <c r="N34" s="22" t="s">
        <v>36</v>
      </c>
      <c r="O34" s="22" t="s">
        <v>37</v>
      </c>
      <c r="P34" s="18" t="s">
        <v>18</v>
      </c>
      <c r="Q34" s="18" t="s">
        <v>18</v>
      </c>
      <c r="S34" s="25"/>
      <c r="T34" s="25"/>
    </row>
    <row r="35" spans="1:20" ht="12.75">
      <c r="A35" s="15"/>
      <c r="B35" s="22" t="s">
        <v>21</v>
      </c>
      <c r="C35" s="22" t="s">
        <v>20</v>
      </c>
      <c r="D35" s="22" t="s">
        <v>33</v>
      </c>
      <c r="E35" s="18" t="s">
        <v>94</v>
      </c>
      <c r="F35" s="18" t="s">
        <v>94</v>
      </c>
      <c r="H35" s="25"/>
      <c r="I35" s="25"/>
      <c r="L35" s="15"/>
      <c r="M35" s="22" t="s">
        <v>21</v>
      </c>
      <c r="N35" s="22" t="s">
        <v>20</v>
      </c>
      <c r="O35" s="22" t="s">
        <v>33</v>
      </c>
      <c r="P35" s="18" t="s">
        <v>94</v>
      </c>
      <c r="Q35" s="18" t="s">
        <v>94</v>
      </c>
      <c r="S35" s="25"/>
      <c r="T35" s="25"/>
    </row>
    <row r="36" spans="1:20" ht="12.75">
      <c r="A36" s="4" t="s">
        <v>26</v>
      </c>
      <c r="B36" s="4" t="s">
        <v>19</v>
      </c>
      <c r="C36" s="3" t="s">
        <v>28</v>
      </c>
      <c r="D36" s="4" t="s">
        <v>29</v>
      </c>
      <c r="E36" s="18" t="s">
        <v>95</v>
      </c>
      <c r="F36" s="18" t="s">
        <v>23</v>
      </c>
      <c r="H36" s="25"/>
      <c r="I36" s="25"/>
      <c r="L36" s="4" t="s">
        <v>26</v>
      </c>
      <c r="M36" s="4" t="s">
        <v>19</v>
      </c>
      <c r="N36" s="3" t="s">
        <v>28</v>
      </c>
      <c r="O36" s="4" t="s">
        <v>29</v>
      </c>
      <c r="P36" s="18" t="s">
        <v>95</v>
      </c>
      <c r="Q36" s="18" t="s">
        <v>23</v>
      </c>
      <c r="S36" s="25"/>
      <c r="T36" s="25"/>
    </row>
    <row r="37" spans="1:20" ht="12.75">
      <c r="A37" s="11">
        <v>0</v>
      </c>
      <c r="B37" s="11">
        <v>0.08</v>
      </c>
      <c r="C37" s="8">
        <v>10000</v>
      </c>
      <c r="D37" s="20">
        <v>10000</v>
      </c>
      <c r="E37" s="18"/>
      <c r="H37" s="25"/>
      <c r="I37" s="25"/>
      <c r="L37" s="11">
        <v>0</v>
      </c>
      <c r="M37" s="11">
        <v>0.08</v>
      </c>
      <c r="N37" s="21">
        <v>10000</v>
      </c>
      <c r="O37" s="11">
        <v>10000</v>
      </c>
      <c r="P37" s="18"/>
      <c r="S37" s="25"/>
      <c r="T37" s="25"/>
    </row>
    <row r="38" spans="1:20" ht="12.75">
      <c r="A38" s="20">
        <v>1</v>
      </c>
      <c r="B38" s="20">
        <v>0.08</v>
      </c>
      <c r="C38" s="21">
        <v>10000</v>
      </c>
      <c r="D38" s="24">
        <v>9503</v>
      </c>
      <c r="E38" s="18"/>
      <c r="F38" s="23">
        <v>0</v>
      </c>
      <c r="H38" s="25"/>
      <c r="I38" s="25"/>
      <c r="L38" s="20">
        <v>1</v>
      </c>
      <c r="M38" s="20">
        <v>0.08</v>
      </c>
      <c r="N38" s="8">
        <v>10000</v>
      </c>
      <c r="O38" s="41">
        <f>PV(0.05,3,-800,-10000)</f>
        <v>10816.974408811144</v>
      </c>
      <c r="P38" s="18"/>
      <c r="Q38" s="23">
        <v>0</v>
      </c>
      <c r="S38" s="25"/>
      <c r="T38" s="25"/>
    </row>
    <row r="39" spans="1:20" ht="12.75">
      <c r="A39" s="11">
        <v>2</v>
      </c>
      <c r="B39" s="11">
        <v>0.1</v>
      </c>
      <c r="C39" s="8">
        <v>10000</v>
      </c>
      <c r="D39" s="11">
        <v>9486</v>
      </c>
      <c r="E39" s="18" t="s">
        <v>7</v>
      </c>
      <c r="F39" s="23">
        <v>0</v>
      </c>
      <c r="H39" s="59"/>
      <c r="I39" s="59"/>
      <c r="L39" s="11">
        <v>2</v>
      </c>
      <c r="M39" s="11">
        <v>0.06</v>
      </c>
      <c r="N39" s="8">
        <v>10000</v>
      </c>
      <c r="O39" s="40">
        <f>PV(0.06,2,-800,-10000)</f>
        <v>10366.678533285867</v>
      </c>
      <c r="P39" s="18" t="s">
        <v>7</v>
      </c>
      <c r="Q39" s="23">
        <v>0</v>
      </c>
      <c r="S39" s="59"/>
      <c r="T39" s="59"/>
    </row>
    <row r="40" spans="1:20" ht="12.75">
      <c r="A40" s="11">
        <v>3</v>
      </c>
      <c r="B40" s="11">
        <v>0.11</v>
      </c>
      <c r="C40" s="8">
        <v>10000</v>
      </c>
      <c r="D40" s="11">
        <v>9730</v>
      </c>
      <c r="E40" s="18"/>
      <c r="F40" s="23">
        <v>0</v>
      </c>
      <c r="H40" s="59"/>
      <c r="I40" s="59"/>
      <c r="L40" s="11">
        <v>3</v>
      </c>
      <c r="M40" s="11">
        <v>0.05</v>
      </c>
      <c r="N40" s="8">
        <v>10000</v>
      </c>
      <c r="O40" s="40">
        <f>PV(0.05,1,-800,-10000)</f>
        <v>10285.714285714284</v>
      </c>
      <c r="P40" s="18"/>
      <c r="Q40" s="23">
        <v>0</v>
      </c>
      <c r="S40" s="59"/>
      <c r="T40" s="59"/>
    </row>
    <row r="41" spans="1:20" ht="12.75">
      <c r="A41" s="11">
        <v>4</v>
      </c>
      <c r="B41" s="11">
        <v>0.11</v>
      </c>
      <c r="C41" s="8">
        <v>10000</v>
      </c>
      <c r="D41" s="11">
        <v>0</v>
      </c>
      <c r="E41" s="23">
        <v>0</v>
      </c>
      <c r="F41" s="23">
        <v>0</v>
      </c>
      <c r="H41" s="59"/>
      <c r="I41" s="59"/>
      <c r="L41" s="11">
        <v>4</v>
      </c>
      <c r="M41" s="11">
        <v>0.05</v>
      </c>
      <c r="N41" s="8">
        <v>10000</v>
      </c>
      <c r="O41" s="11">
        <v>0</v>
      </c>
      <c r="P41" s="23">
        <v>0</v>
      </c>
      <c r="Q41" s="23">
        <v>0</v>
      </c>
      <c r="S41" s="59"/>
      <c r="T41" s="59"/>
    </row>
    <row r="42" spans="1:21" ht="12.75">
      <c r="A42" s="11"/>
      <c r="B42" s="11"/>
      <c r="C42" s="8"/>
      <c r="D42" s="11"/>
      <c r="E42" s="15"/>
      <c r="F42" s="15"/>
      <c r="H42" s="76" t="s">
        <v>13</v>
      </c>
      <c r="I42" s="76" t="s">
        <v>14</v>
      </c>
      <c r="J42" s="90" t="s">
        <v>16</v>
      </c>
      <c r="L42" s="11"/>
      <c r="M42" s="11"/>
      <c r="N42" s="8"/>
      <c r="O42" s="11"/>
      <c r="P42" s="15"/>
      <c r="Q42" s="15"/>
      <c r="S42" s="76" t="s">
        <v>13</v>
      </c>
      <c r="T42" s="76" t="s">
        <v>14</v>
      </c>
      <c r="U42" s="90" t="s">
        <v>16</v>
      </c>
    </row>
    <row r="43" spans="1:21" ht="12.75">
      <c r="A43" s="57" t="s">
        <v>11</v>
      </c>
      <c r="B43" s="17" t="s">
        <v>12</v>
      </c>
      <c r="C43" s="15"/>
      <c r="D43" s="15"/>
      <c r="E43" s="15"/>
      <c r="F43" s="15"/>
      <c r="H43" s="62">
        <f>B38*C38</f>
        <v>800</v>
      </c>
      <c r="I43" s="62">
        <v>0</v>
      </c>
      <c r="J43" s="66">
        <f>H43-I43</f>
        <v>800</v>
      </c>
      <c r="L43" s="57" t="s">
        <v>11</v>
      </c>
      <c r="M43" s="17" t="s">
        <v>12</v>
      </c>
      <c r="N43" s="15"/>
      <c r="O43" s="15"/>
      <c r="P43" s="15"/>
      <c r="Q43" s="15"/>
      <c r="S43" s="62">
        <f>M38*N38</f>
        <v>800</v>
      </c>
      <c r="T43" s="62">
        <v>0</v>
      </c>
      <c r="U43" s="66">
        <f>S43-T43</f>
        <v>800</v>
      </c>
    </row>
    <row r="44" spans="1:21" ht="12.75">
      <c r="A44" s="15"/>
      <c r="B44" s="3" t="s">
        <v>8</v>
      </c>
      <c r="C44" s="15"/>
      <c r="D44" s="15"/>
      <c r="E44" s="15"/>
      <c r="F44" s="15"/>
      <c r="H44" s="63">
        <v>0</v>
      </c>
      <c r="I44" s="63">
        <f>B38*C38</f>
        <v>800</v>
      </c>
      <c r="J44" s="66">
        <f>J28+H44-I44</f>
        <v>9200</v>
      </c>
      <c r="L44" s="15"/>
      <c r="M44" s="3" t="s">
        <v>8</v>
      </c>
      <c r="N44" s="15"/>
      <c r="O44" s="15"/>
      <c r="P44" s="15"/>
      <c r="Q44" s="15"/>
      <c r="S44" s="63">
        <v>0</v>
      </c>
      <c r="T44" s="63">
        <f>M38*N38</f>
        <v>800</v>
      </c>
      <c r="U44" s="66">
        <f>U28+S44-T44</f>
        <v>9200</v>
      </c>
    </row>
    <row r="45" spans="1:21" ht="12.75">
      <c r="A45" s="15"/>
      <c r="B45" s="16" t="s">
        <v>31</v>
      </c>
      <c r="C45" s="15"/>
      <c r="D45" s="15"/>
      <c r="E45" s="15"/>
      <c r="F45" s="15"/>
      <c r="H45" s="63"/>
      <c r="I45" s="63"/>
      <c r="J45" s="66"/>
      <c r="L45" s="15"/>
      <c r="M45" s="16" t="s">
        <v>31</v>
      </c>
      <c r="N45" s="15"/>
      <c r="O45" s="15"/>
      <c r="P45" s="15"/>
      <c r="Q45" s="15"/>
      <c r="S45" s="63"/>
      <c r="T45" s="63"/>
      <c r="U45" s="66"/>
    </row>
    <row r="46" spans="1:21" ht="12.75">
      <c r="A46" s="15"/>
      <c r="B46" s="16"/>
      <c r="C46" s="15"/>
      <c r="D46" s="15"/>
      <c r="E46" s="15"/>
      <c r="F46" s="15"/>
      <c r="H46" s="63"/>
      <c r="I46" s="63"/>
      <c r="J46" s="66"/>
      <c r="L46" s="15"/>
      <c r="M46" s="16"/>
      <c r="N46" s="15"/>
      <c r="O46" s="15"/>
      <c r="P46" s="15"/>
      <c r="Q46" s="15"/>
      <c r="S46" s="63"/>
      <c r="T46" s="63"/>
      <c r="U46" s="66"/>
    </row>
    <row r="47" spans="1:21" ht="12.75">
      <c r="A47" s="57" t="s">
        <v>11</v>
      </c>
      <c r="B47" s="17" t="s">
        <v>10</v>
      </c>
      <c r="C47" s="15"/>
      <c r="D47" s="15"/>
      <c r="E47" s="15"/>
      <c r="F47" s="15"/>
      <c r="H47" s="63">
        <f>D37-D38</f>
        <v>497</v>
      </c>
      <c r="I47" s="63">
        <v>0</v>
      </c>
      <c r="J47" s="66">
        <f>J25+H47-I47</f>
        <v>-9503</v>
      </c>
      <c r="L47" s="57" t="s">
        <v>11</v>
      </c>
      <c r="M47" s="17" t="s">
        <v>10</v>
      </c>
      <c r="N47" s="15"/>
      <c r="O47" s="15"/>
      <c r="P47" s="15"/>
      <c r="Q47" s="15"/>
      <c r="S47" s="63">
        <v>0</v>
      </c>
      <c r="T47" s="74">
        <f>O38-O37</f>
        <v>816.9744088111438</v>
      </c>
      <c r="U47" s="66">
        <f>U25+S47-T47</f>
        <v>-10816.974408811144</v>
      </c>
    </row>
    <row r="48" spans="2:21" ht="12.75">
      <c r="B48" s="3" t="s">
        <v>41</v>
      </c>
      <c r="C48" s="15"/>
      <c r="D48" s="15"/>
      <c r="E48" s="15"/>
      <c r="F48" s="15"/>
      <c r="H48" s="63">
        <v>0</v>
      </c>
      <c r="I48" s="63">
        <f>D37-D38</f>
        <v>497</v>
      </c>
      <c r="J48" s="66">
        <f>H48-I48</f>
        <v>-497</v>
      </c>
      <c r="M48" s="3" t="s">
        <v>41</v>
      </c>
      <c r="N48" s="15"/>
      <c r="O48" s="15"/>
      <c r="P48" s="15"/>
      <c r="Q48" s="15"/>
      <c r="S48" s="72">
        <f>O38-O37</f>
        <v>816.9744088111438</v>
      </c>
      <c r="T48" s="63">
        <v>0</v>
      </c>
      <c r="U48" s="66">
        <f>S48-T48</f>
        <v>816.9744088111438</v>
      </c>
    </row>
    <row r="49" spans="2:21" ht="12.75">
      <c r="B49" s="16" t="s">
        <v>40</v>
      </c>
      <c r="C49" s="15"/>
      <c r="D49" s="15"/>
      <c r="E49" s="15"/>
      <c r="F49" s="15"/>
      <c r="H49" s="63"/>
      <c r="I49" s="63"/>
      <c r="J49" s="66"/>
      <c r="M49" s="16" t="s">
        <v>40</v>
      </c>
      <c r="N49" s="15"/>
      <c r="O49" s="15"/>
      <c r="P49" s="15"/>
      <c r="Q49" s="15"/>
      <c r="S49" s="63"/>
      <c r="T49" s="63"/>
      <c r="U49" s="66"/>
    </row>
    <row r="50" spans="2:21" ht="12.75">
      <c r="B50" s="10"/>
      <c r="C50" s="3"/>
      <c r="D50" s="3"/>
      <c r="E50" s="3"/>
      <c r="F50" s="3"/>
      <c r="H50" s="63"/>
      <c r="I50" s="63"/>
      <c r="J50" s="66"/>
      <c r="M50" s="10"/>
      <c r="N50" s="3"/>
      <c r="O50" s="3"/>
      <c r="P50" s="3"/>
      <c r="Q50" s="3"/>
      <c r="S50" s="63"/>
      <c r="T50" s="63"/>
      <c r="U50" s="66"/>
    </row>
    <row r="51" spans="1:21" ht="12.75">
      <c r="A51" s="57" t="s">
        <v>11</v>
      </c>
      <c r="B51" s="3" t="s">
        <v>38</v>
      </c>
      <c r="C51" s="3"/>
      <c r="D51" s="3"/>
      <c r="E51" s="3"/>
      <c r="F51" s="3"/>
      <c r="H51" s="67">
        <f>J43</f>
        <v>800</v>
      </c>
      <c r="I51" s="63">
        <v>0</v>
      </c>
      <c r="J51" s="66">
        <f>H51-I51</f>
        <v>800</v>
      </c>
      <c r="L51" s="57" t="s">
        <v>11</v>
      </c>
      <c r="M51" s="3" t="s">
        <v>38</v>
      </c>
      <c r="N51" s="3"/>
      <c r="O51" s="3"/>
      <c r="P51" s="3"/>
      <c r="Q51" s="3"/>
      <c r="S51" s="67">
        <f>U43</f>
        <v>800</v>
      </c>
      <c r="T51" s="63">
        <v>0</v>
      </c>
      <c r="U51" s="66">
        <f>S51-T51</f>
        <v>800</v>
      </c>
    </row>
    <row r="52" spans="2:21" ht="12.75">
      <c r="B52" s="3" t="s">
        <v>12</v>
      </c>
      <c r="C52" s="3"/>
      <c r="D52" s="3"/>
      <c r="E52" s="3"/>
      <c r="F52" s="3"/>
      <c r="H52" s="65">
        <v>0</v>
      </c>
      <c r="I52" s="68">
        <f>J43</f>
        <v>800</v>
      </c>
      <c r="J52" s="66">
        <f>J43+H52-I52</f>
        <v>0</v>
      </c>
      <c r="M52" s="3" t="s">
        <v>12</v>
      </c>
      <c r="N52" s="3"/>
      <c r="O52" s="3"/>
      <c r="P52" s="3"/>
      <c r="Q52" s="3"/>
      <c r="S52" s="63">
        <v>0</v>
      </c>
      <c r="T52" s="67">
        <f>U43</f>
        <v>800</v>
      </c>
      <c r="U52" s="66">
        <f>U43+S52-T52</f>
        <v>0</v>
      </c>
    </row>
    <row r="53" spans="7:21" ht="12.75">
      <c r="G53" s="60"/>
      <c r="H53" s="60"/>
      <c r="I53" s="60"/>
      <c r="J53" s="91"/>
      <c r="R53" s="60"/>
      <c r="S53" s="81"/>
      <c r="T53" s="81"/>
      <c r="U53" s="91"/>
    </row>
    <row r="54" spans="1:21" ht="12.75">
      <c r="A54" s="13"/>
      <c r="B54" s="14"/>
      <c r="C54" s="13"/>
      <c r="D54" s="13"/>
      <c r="E54" s="13"/>
      <c r="F54" s="13"/>
      <c r="G54" s="61"/>
      <c r="H54" s="58"/>
      <c r="I54" s="58"/>
      <c r="J54" s="92"/>
      <c r="L54" s="13"/>
      <c r="M54" s="14"/>
      <c r="N54" s="13"/>
      <c r="O54" s="13"/>
      <c r="P54" s="13"/>
      <c r="Q54" s="13"/>
      <c r="R54" s="61"/>
      <c r="S54" s="58"/>
      <c r="T54" s="58"/>
      <c r="U54" s="92"/>
    </row>
    <row r="55" spans="1:21" ht="12.75">
      <c r="A55" s="15"/>
      <c r="B55" s="16"/>
      <c r="C55" s="15"/>
      <c r="D55" s="15"/>
      <c r="E55" s="15"/>
      <c r="F55" s="15"/>
      <c r="G55" s="60"/>
      <c r="H55" s="25"/>
      <c r="I55" s="25"/>
      <c r="J55" s="85"/>
      <c r="L55" s="15"/>
      <c r="M55" s="16"/>
      <c r="N55" s="15"/>
      <c r="O55" s="15"/>
      <c r="P55" s="15"/>
      <c r="Q55" s="15"/>
      <c r="R55" s="60"/>
      <c r="S55" s="25"/>
      <c r="T55" s="25"/>
      <c r="U55" s="85"/>
    </row>
    <row r="56" spans="1:21" ht="12.75">
      <c r="A56" s="15"/>
      <c r="B56" s="16"/>
      <c r="C56" s="15"/>
      <c r="D56" s="15"/>
      <c r="E56" s="15"/>
      <c r="F56" s="15"/>
      <c r="G56" s="60"/>
      <c r="H56" s="25"/>
      <c r="I56" s="25"/>
      <c r="J56" s="85"/>
      <c r="L56" s="15"/>
      <c r="M56" s="16"/>
      <c r="N56" s="15"/>
      <c r="O56" s="15"/>
      <c r="P56" s="15"/>
      <c r="Q56" s="15"/>
      <c r="R56" s="60"/>
      <c r="S56" s="25"/>
      <c r="T56" s="25"/>
      <c r="U56" s="85"/>
    </row>
    <row r="57" spans="1:21" ht="12.75">
      <c r="A57" s="15"/>
      <c r="B57" s="22" t="s">
        <v>35</v>
      </c>
      <c r="C57" s="22" t="s">
        <v>36</v>
      </c>
      <c r="D57" s="22" t="s">
        <v>37</v>
      </c>
      <c r="E57" s="18" t="s">
        <v>18</v>
      </c>
      <c r="F57" s="18" t="s">
        <v>18</v>
      </c>
      <c r="G57" s="60"/>
      <c r="H57" s="25"/>
      <c r="I57" s="25"/>
      <c r="J57" s="85"/>
      <c r="L57" s="15"/>
      <c r="M57" s="22" t="s">
        <v>35</v>
      </c>
      <c r="N57" s="22" t="s">
        <v>36</v>
      </c>
      <c r="O57" s="22" t="s">
        <v>37</v>
      </c>
      <c r="P57" s="18" t="s">
        <v>18</v>
      </c>
      <c r="Q57" s="18" t="s">
        <v>18</v>
      </c>
      <c r="R57" s="60"/>
      <c r="S57" s="25"/>
      <c r="T57" s="25"/>
      <c r="U57" s="85"/>
    </row>
    <row r="58" spans="1:21" ht="12.75">
      <c r="A58" s="15"/>
      <c r="B58" s="22" t="s">
        <v>21</v>
      </c>
      <c r="C58" s="22" t="s">
        <v>20</v>
      </c>
      <c r="D58" s="22" t="s">
        <v>33</v>
      </c>
      <c r="E58" s="18" t="s">
        <v>94</v>
      </c>
      <c r="F58" s="18" t="s">
        <v>94</v>
      </c>
      <c r="G58" s="60"/>
      <c r="H58" s="25"/>
      <c r="I58" s="25"/>
      <c r="J58" s="85"/>
      <c r="L58" s="15"/>
      <c r="M58" s="22" t="s">
        <v>21</v>
      </c>
      <c r="N58" s="22" t="s">
        <v>20</v>
      </c>
      <c r="O58" s="22" t="s">
        <v>33</v>
      </c>
      <c r="P58" s="18" t="s">
        <v>94</v>
      </c>
      <c r="Q58" s="18" t="s">
        <v>94</v>
      </c>
      <c r="R58" s="60"/>
      <c r="S58" s="25"/>
      <c r="T58" s="25"/>
      <c r="U58" s="85"/>
    </row>
    <row r="59" spans="1:21" ht="12.75">
      <c r="A59" s="4" t="s">
        <v>26</v>
      </c>
      <c r="B59" s="4" t="s">
        <v>19</v>
      </c>
      <c r="C59" s="3" t="s">
        <v>28</v>
      </c>
      <c r="D59" s="4" t="s">
        <v>29</v>
      </c>
      <c r="E59" s="18" t="s">
        <v>95</v>
      </c>
      <c r="F59" s="18" t="s">
        <v>23</v>
      </c>
      <c r="G59" s="60"/>
      <c r="H59" s="25"/>
      <c r="I59" s="25"/>
      <c r="J59" s="85"/>
      <c r="L59" s="4" t="s">
        <v>26</v>
      </c>
      <c r="M59" s="4" t="s">
        <v>19</v>
      </c>
      <c r="N59" s="3" t="s">
        <v>28</v>
      </c>
      <c r="O59" s="4" t="s">
        <v>29</v>
      </c>
      <c r="P59" s="18" t="s">
        <v>95</v>
      </c>
      <c r="Q59" s="18" t="s">
        <v>23</v>
      </c>
      <c r="R59" s="60"/>
      <c r="S59" s="25"/>
      <c r="T59" s="25"/>
      <c r="U59" s="85"/>
    </row>
    <row r="60" spans="1:21" ht="12.75">
      <c r="A60" s="11">
        <v>0</v>
      </c>
      <c r="B60" s="11">
        <v>0.08</v>
      </c>
      <c r="C60" s="8">
        <v>10000</v>
      </c>
      <c r="D60" s="11">
        <v>10000</v>
      </c>
      <c r="E60" s="18"/>
      <c r="G60" s="60"/>
      <c r="H60" s="25"/>
      <c r="I60" s="25"/>
      <c r="J60" s="85"/>
      <c r="L60" s="24">
        <v>0</v>
      </c>
      <c r="M60" s="24">
        <v>0.08</v>
      </c>
      <c r="N60" s="18">
        <v>10000</v>
      </c>
      <c r="O60" s="24">
        <v>10000</v>
      </c>
      <c r="P60" s="18"/>
      <c r="R60" s="60"/>
      <c r="S60" s="25"/>
      <c r="T60" s="25"/>
      <c r="U60" s="85"/>
    </row>
    <row r="61" spans="1:21" ht="12.75">
      <c r="A61" s="11">
        <v>1</v>
      </c>
      <c r="B61" s="11">
        <v>0.08</v>
      </c>
      <c r="C61" s="8">
        <v>10000</v>
      </c>
      <c r="D61" s="30">
        <v>9503</v>
      </c>
      <c r="E61" s="18"/>
      <c r="F61" s="19" t="s">
        <v>7</v>
      </c>
      <c r="G61" s="60"/>
      <c r="H61" s="25"/>
      <c r="I61" s="25"/>
      <c r="J61" s="85"/>
      <c r="L61" s="24">
        <v>1</v>
      </c>
      <c r="M61" s="24">
        <v>0.08</v>
      </c>
      <c r="N61" s="18">
        <v>10000</v>
      </c>
      <c r="O61" s="43">
        <f>PV(0.05,3,-800,-10000)</f>
        <v>10816.974408811144</v>
      </c>
      <c r="P61" s="18"/>
      <c r="Q61" s="19" t="s">
        <v>7</v>
      </c>
      <c r="R61" s="60"/>
      <c r="S61" s="25"/>
      <c r="T61" s="25"/>
      <c r="U61" s="85"/>
    </row>
    <row r="62" spans="1:21" ht="12.75">
      <c r="A62" s="30">
        <v>2</v>
      </c>
      <c r="B62" s="30">
        <v>0.1</v>
      </c>
      <c r="C62" s="31">
        <v>10000</v>
      </c>
      <c r="D62" s="24">
        <v>9486</v>
      </c>
      <c r="E62" s="18" t="s">
        <v>7</v>
      </c>
      <c r="F62" s="32">
        <f>PMT(B62,A64-A62+1,0,E64)</f>
        <v>150.1510574018125</v>
      </c>
      <c r="G62" s="60"/>
      <c r="H62" s="59"/>
      <c r="I62" s="59"/>
      <c r="J62" s="85"/>
      <c r="L62" s="30">
        <v>2</v>
      </c>
      <c r="M62" s="30">
        <v>0.06</v>
      </c>
      <c r="N62" s="31">
        <v>10000</v>
      </c>
      <c r="O62" s="42">
        <f>PV(0.06,2,-800,-10000)</f>
        <v>10366.678533285867</v>
      </c>
      <c r="P62" s="18" t="s">
        <v>7</v>
      </c>
      <c r="Q62" s="32">
        <f>PMT(M62,L64-L62+1,0,P64)</f>
        <v>-256.6196786063395</v>
      </c>
      <c r="R62" s="60"/>
      <c r="S62" s="59"/>
      <c r="T62" s="59"/>
      <c r="U62" s="85"/>
    </row>
    <row r="63" spans="1:21" ht="12.75">
      <c r="A63" s="11">
        <v>3</v>
      </c>
      <c r="B63" s="11">
        <v>0.11</v>
      </c>
      <c r="C63" s="8">
        <v>10000</v>
      </c>
      <c r="D63" s="11">
        <v>9730</v>
      </c>
      <c r="E63" s="18"/>
      <c r="F63" s="32">
        <f>F62</f>
        <v>150.1510574018125</v>
      </c>
      <c r="G63" s="60"/>
      <c r="H63" s="59"/>
      <c r="I63" s="59"/>
      <c r="J63" s="85"/>
      <c r="L63" s="24">
        <v>3</v>
      </c>
      <c r="M63" s="24">
        <v>0.05</v>
      </c>
      <c r="N63" s="18">
        <v>10000</v>
      </c>
      <c r="O63" s="42">
        <f>PV(0.05,1,-800,-10000)</f>
        <v>10285.714285714284</v>
      </c>
      <c r="P63" s="18"/>
      <c r="Q63" s="32">
        <f>Q62</f>
        <v>-256.6196786063395</v>
      </c>
      <c r="R63" s="60"/>
      <c r="S63" s="59"/>
      <c r="T63" s="59"/>
      <c r="U63" s="85"/>
    </row>
    <row r="64" spans="1:21" ht="12.75">
      <c r="A64" s="11">
        <v>4</v>
      </c>
      <c r="B64" s="11">
        <v>0.11</v>
      </c>
      <c r="C64" s="8">
        <v>10000</v>
      </c>
      <c r="D64" s="11">
        <v>0</v>
      </c>
      <c r="E64" s="32">
        <f>D61-D60</f>
        <v>-497</v>
      </c>
      <c r="F64" s="32">
        <f>F63</f>
        <v>150.1510574018125</v>
      </c>
      <c r="G64" s="60"/>
      <c r="H64" s="59"/>
      <c r="I64" s="59"/>
      <c r="J64" s="85"/>
      <c r="L64" s="24">
        <v>4</v>
      </c>
      <c r="M64" s="24">
        <v>0.05</v>
      </c>
      <c r="N64" s="18">
        <v>10000</v>
      </c>
      <c r="O64" s="24">
        <v>0</v>
      </c>
      <c r="P64" s="32">
        <f>O61-O60</f>
        <v>816.9744088111438</v>
      </c>
      <c r="Q64" s="32">
        <f>Q63</f>
        <v>-256.6196786063395</v>
      </c>
      <c r="R64" s="60"/>
      <c r="S64" s="59"/>
      <c r="T64" s="59"/>
      <c r="U64" s="85"/>
    </row>
    <row r="65" spans="1:21" ht="12.75">
      <c r="A65" s="11"/>
      <c r="B65" s="11"/>
      <c r="C65" s="8"/>
      <c r="D65" s="11"/>
      <c r="E65" s="15"/>
      <c r="F65" s="15"/>
      <c r="H65" s="77" t="s">
        <v>13</v>
      </c>
      <c r="I65" s="77" t="s">
        <v>14</v>
      </c>
      <c r="J65" s="93" t="s">
        <v>16</v>
      </c>
      <c r="L65" s="11"/>
      <c r="M65" s="11"/>
      <c r="N65" s="8"/>
      <c r="O65" s="11"/>
      <c r="P65" s="15"/>
      <c r="Q65" s="15"/>
      <c r="S65" s="77" t="s">
        <v>13</v>
      </c>
      <c r="T65" s="77" t="s">
        <v>14</v>
      </c>
      <c r="U65" s="93" t="s">
        <v>16</v>
      </c>
    </row>
    <row r="66" spans="1:21" ht="12.75">
      <c r="A66" s="30" t="s">
        <v>46</v>
      </c>
      <c r="B66" s="26" t="s">
        <v>12</v>
      </c>
      <c r="C66" s="4"/>
      <c r="D66" s="11"/>
      <c r="E66" s="15"/>
      <c r="F66" s="15"/>
      <c r="H66" s="69">
        <f>$B37*$C37</f>
        <v>800</v>
      </c>
      <c r="I66" s="69"/>
      <c r="J66" s="66">
        <f>H66-I66</f>
        <v>800</v>
      </c>
      <c r="L66" s="30" t="s">
        <v>46</v>
      </c>
      <c r="M66" s="26" t="s">
        <v>12</v>
      </c>
      <c r="N66" s="4"/>
      <c r="O66" s="11"/>
      <c r="P66" s="15"/>
      <c r="Q66" s="15"/>
      <c r="S66" s="69">
        <f>$B37*$C37</f>
        <v>800</v>
      </c>
      <c r="T66" s="69">
        <v>0</v>
      </c>
      <c r="U66" s="66">
        <f>S66-T66</f>
        <v>800</v>
      </c>
    </row>
    <row r="67" spans="1:21" ht="12.75">
      <c r="A67" s="11"/>
      <c r="B67" s="26" t="s">
        <v>8</v>
      </c>
      <c r="C67" s="4"/>
      <c r="D67" s="11"/>
      <c r="E67" s="15"/>
      <c r="F67" s="15"/>
      <c r="H67" s="70"/>
      <c r="I67" s="70">
        <f>$B38*$C38</f>
        <v>800</v>
      </c>
      <c r="J67" s="66">
        <f>J44+H67-I67</f>
        <v>8400</v>
      </c>
      <c r="L67" s="11"/>
      <c r="M67" s="26" t="s">
        <v>8</v>
      </c>
      <c r="N67" s="4"/>
      <c r="O67" s="11"/>
      <c r="P67" s="15"/>
      <c r="Q67" s="15"/>
      <c r="S67" s="70">
        <v>0</v>
      </c>
      <c r="T67" s="70">
        <f>$B38*$C38</f>
        <v>800</v>
      </c>
      <c r="U67" s="66">
        <f>U44+S67-T67</f>
        <v>8400</v>
      </c>
    </row>
    <row r="68" spans="1:21" ht="12.75">
      <c r="A68" s="11"/>
      <c r="B68" s="27" t="s">
        <v>39</v>
      </c>
      <c r="C68" s="4"/>
      <c r="D68" s="11"/>
      <c r="E68" s="15"/>
      <c r="F68" s="15"/>
      <c r="H68" s="70"/>
      <c r="I68" s="70"/>
      <c r="J68" s="66"/>
      <c r="L68" s="11"/>
      <c r="M68" s="27" t="s">
        <v>39</v>
      </c>
      <c r="N68" s="4"/>
      <c r="O68" s="11"/>
      <c r="P68" s="15"/>
      <c r="Q68" s="15"/>
      <c r="S68" s="70"/>
      <c r="T68" s="70"/>
      <c r="U68" s="66"/>
    </row>
    <row r="69" spans="1:21" ht="12.75">
      <c r="A69" s="11"/>
      <c r="B69" s="11"/>
      <c r="C69" s="8"/>
      <c r="D69" s="11"/>
      <c r="E69" s="15"/>
      <c r="F69" s="15"/>
      <c r="H69" s="71"/>
      <c r="I69" s="71"/>
      <c r="J69" s="66"/>
      <c r="L69" s="11"/>
      <c r="M69" s="11"/>
      <c r="N69" s="8"/>
      <c r="O69" s="11"/>
      <c r="P69" s="15"/>
      <c r="Q69" s="15"/>
      <c r="S69" s="71"/>
      <c r="T69" s="71"/>
      <c r="U69" s="66"/>
    </row>
    <row r="70" spans="1:21" ht="12.75">
      <c r="A70" s="30" t="s">
        <v>46</v>
      </c>
      <c r="B70" s="17" t="s">
        <v>12</v>
      </c>
      <c r="C70" s="15"/>
      <c r="D70" s="15"/>
      <c r="E70" s="15"/>
      <c r="F70" s="15"/>
      <c r="H70" s="63">
        <f>B62*C62-B60*C60</f>
        <v>200</v>
      </c>
      <c r="I70" s="63">
        <v>0</v>
      </c>
      <c r="J70" s="66">
        <f>J66+H70-I70</f>
        <v>1000</v>
      </c>
      <c r="L70" s="30" t="s">
        <v>46</v>
      </c>
      <c r="M70" s="17" t="s">
        <v>12</v>
      </c>
      <c r="N70" s="15"/>
      <c r="O70" s="15"/>
      <c r="P70" s="15"/>
      <c r="Q70" s="15"/>
      <c r="S70" s="63">
        <v>0</v>
      </c>
      <c r="T70" s="63">
        <f>M60*N60-M62*N62</f>
        <v>200</v>
      </c>
      <c r="U70" s="66">
        <f>U66+S70-T70</f>
        <v>600</v>
      </c>
    </row>
    <row r="71" spans="1:21" ht="12.75">
      <c r="A71" s="15"/>
      <c r="B71" s="3" t="s">
        <v>8</v>
      </c>
      <c r="C71" s="15"/>
      <c r="D71" s="15"/>
      <c r="E71" s="15"/>
      <c r="F71" s="15"/>
      <c r="H71" s="63">
        <v>0</v>
      </c>
      <c r="I71" s="63">
        <f>B62*C62-B61*C61</f>
        <v>200</v>
      </c>
      <c r="J71" s="66">
        <f>J67+H71-I71</f>
        <v>8200</v>
      </c>
      <c r="L71" s="15"/>
      <c r="M71" s="3" t="s">
        <v>8</v>
      </c>
      <c r="N71" s="15"/>
      <c r="O71" s="15"/>
      <c r="P71" s="15"/>
      <c r="Q71" s="15"/>
      <c r="S71" s="63">
        <f>T70</f>
        <v>200</v>
      </c>
      <c r="T71" s="63">
        <v>0</v>
      </c>
      <c r="U71" s="66">
        <f>U67+S71-T71</f>
        <v>8600</v>
      </c>
    </row>
    <row r="72" spans="1:21" ht="12.75">
      <c r="A72" s="15"/>
      <c r="B72" s="16" t="s">
        <v>30</v>
      </c>
      <c r="C72" s="15"/>
      <c r="D72" s="15"/>
      <c r="E72" s="15"/>
      <c r="F72" s="15"/>
      <c r="H72" s="63"/>
      <c r="I72" s="63"/>
      <c r="J72" s="66"/>
      <c r="L72" s="15"/>
      <c r="M72" s="16" t="s">
        <v>30</v>
      </c>
      <c r="N72" s="15"/>
      <c r="O72" s="15"/>
      <c r="P72" s="15"/>
      <c r="Q72" s="15"/>
      <c r="S72" s="63"/>
      <c r="T72" s="63"/>
      <c r="U72" s="66"/>
    </row>
    <row r="73" spans="1:21" ht="12.75">
      <c r="A73" s="15"/>
      <c r="B73" s="16"/>
      <c r="C73" s="15"/>
      <c r="D73" s="15"/>
      <c r="E73" s="15"/>
      <c r="F73" s="15"/>
      <c r="H73" s="63"/>
      <c r="I73" s="63"/>
      <c r="J73" s="66"/>
      <c r="L73" s="15"/>
      <c r="M73" s="16"/>
      <c r="N73" s="15"/>
      <c r="O73" s="15"/>
      <c r="P73" s="15"/>
      <c r="Q73" s="15"/>
      <c r="S73" s="63" t="s">
        <v>76</v>
      </c>
      <c r="T73" s="63"/>
      <c r="U73" s="66"/>
    </row>
    <row r="74" spans="1:21" ht="12.75">
      <c r="A74" s="30" t="s">
        <v>46</v>
      </c>
      <c r="B74" s="17" t="s">
        <v>10</v>
      </c>
      <c r="C74" s="15"/>
      <c r="D74" s="15"/>
      <c r="E74" s="15"/>
      <c r="F74" s="15"/>
      <c r="H74" s="72">
        <f>F62+D61-D62</f>
        <v>167.15105740181207</v>
      </c>
      <c r="I74" s="72">
        <v>0</v>
      </c>
      <c r="J74" s="66">
        <f>J47+H74-I74</f>
        <v>-9335.848942598188</v>
      </c>
      <c r="L74" s="30" t="s">
        <v>46</v>
      </c>
      <c r="M74" s="17" t="s">
        <v>10</v>
      </c>
      <c r="N74" s="15"/>
      <c r="O74" s="15"/>
      <c r="P74" s="15"/>
      <c r="Q74" s="15"/>
      <c r="S74" s="72">
        <f>Q62+O61-O62</f>
        <v>193.67619691893742</v>
      </c>
      <c r="T74" s="72">
        <v>0</v>
      </c>
      <c r="U74" s="66">
        <f>U47+S74-T74</f>
        <v>-10623.298211892206</v>
      </c>
    </row>
    <row r="75" spans="2:21" ht="12.75">
      <c r="B75" s="3" t="s">
        <v>10</v>
      </c>
      <c r="H75" s="63">
        <v>0</v>
      </c>
      <c r="I75" s="72">
        <f>F62</f>
        <v>150.1510574018125</v>
      </c>
      <c r="J75" s="66">
        <f>J74+H75-I75</f>
        <v>-9486</v>
      </c>
      <c r="M75" s="3" t="s">
        <v>10</v>
      </c>
      <c r="S75" s="72">
        <f>-Q62</f>
        <v>256.6196786063395</v>
      </c>
      <c r="T75" s="72">
        <v>0</v>
      </c>
      <c r="U75" s="66">
        <f>U74+S75-T75</f>
        <v>-10366.678533285867</v>
      </c>
    </row>
    <row r="76" spans="2:21" ht="12.75">
      <c r="B76" s="3" t="s">
        <v>41</v>
      </c>
      <c r="H76" s="63">
        <v>0</v>
      </c>
      <c r="I76" s="72">
        <f>H74-I75</f>
        <v>16.999999999999574</v>
      </c>
      <c r="J76" s="66">
        <f>J48+H76-I76</f>
        <v>-513.9999999999995</v>
      </c>
      <c r="M76" s="3" t="s">
        <v>41</v>
      </c>
      <c r="S76" s="63">
        <v>0</v>
      </c>
      <c r="T76" s="72">
        <f>O61-O62</f>
        <v>450.29587552527664</v>
      </c>
      <c r="U76" s="66">
        <f>U48+S76-T76</f>
        <v>366.67853328586716</v>
      </c>
    </row>
    <row r="77" spans="2:21" ht="12.75">
      <c r="B77" s="2" t="s">
        <v>49</v>
      </c>
      <c r="H77" s="64"/>
      <c r="I77" s="64"/>
      <c r="J77" s="66"/>
      <c r="M77" s="2" t="s">
        <v>49</v>
      </c>
      <c r="S77" s="64"/>
      <c r="T77" s="64"/>
      <c r="U77" s="66"/>
    </row>
    <row r="78" spans="8:21" ht="12.75">
      <c r="H78" s="64"/>
      <c r="I78" s="64"/>
      <c r="J78" s="66"/>
      <c r="S78" s="64"/>
      <c r="T78" s="64"/>
      <c r="U78" s="66"/>
    </row>
    <row r="79" spans="1:21" ht="12.75">
      <c r="A79" s="30" t="s">
        <v>46</v>
      </c>
      <c r="B79" s="3" t="s">
        <v>38</v>
      </c>
      <c r="C79" s="3"/>
      <c r="D79" s="3"/>
      <c r="E79" s="3"/>
      <c r="H79" s="67">
        <f>J70</f>
        <v>1000</v>
      </c>
      <c r="I79" s="63">
        <v>0</v>
      </c>
      <c r="J79" s="66">
        <f>J51+H79-I79</f>
        <v>1800</v>
      </c>
      <c r="L79" s="30" t="s">
        <v>46</v>
      </c>
      <c r="M79" s="3" t="s">
        <v>38</v>
      </c>
      <c r="N79" s="3"/>
      <c r="O79" s="3"/>
      <c r="P79" s="3"/>
      <c r="S79" s="67">
        <f>U70</f>
        <v>600</v>
      </c>
      <c r="T79" s="63">
        <v>0</v>
      </c>
      <c r="U79" s="66">
        <f>U51+S79-T79</f>
        <v>1400</v>
      </c>
    </row>
    <row r="80" spans="2:21" ht="12.75">
      <c r="B80" s="3" t="s">
        <v>12</v>
      </c>
      <c r="H80" s="64">
        <v>0</v>
      </c>
      <c r="I80" s="67">
        <f>J70</f>
        <v>1000</v>
      </c>
      <c r="J80" s="66">
        <f>J70+H80-I80</f>
        <v>0</v>
      </c>
      <c r="M80" s="3" t="s">
        <v>12</v>
      </c>
      <c r="S80" s="63">
        <v>0</v>
      </c>
      <c r="T80" s="67">
        <f>U70</f>
        <v>600</v>
      </c>
      <c r="U80" s="66">
        <f>U70+S80-T80</f>
        <v>0</v>
      </c>
    </row>
    <row r="81" spans="8:21" ht="12.75">
      <c r="H81" s="64"/>
      <c r="I81" s="64"/>
      <c r="J81" s="73"/>
      <c r="S81" s="82"/>
      <c r="T81" s="82"/>
      <c r="U81" s="73"/>
    </row>
    <row r="82" spans="7:21" ht="12.75">
      <c r="G82" s="60"/>
      <c r="H82" s="81"/>
      <c r="I82" s="81"/>
      <c r="J82" s="91"/>
      <c r="S82" s="60"/>
      <c r="T82" s="60"/>
      <c r="U82" s="97"/>
    </row>
    <row r="83" spans="1:21" ht="12.75">
      <c r="A83" s="13"/>
      <c r="B83" s="14"/>
      <c r="C83" s="13"/>
      <c r="D83" s="13"/>
      <c r="E83" s="13"/>
      <c r="F83" s="13"/>
      <c r="G83" s="61"/>
      <c r="H83" s="58"/>
      <c r="I83" s="58"/>
      <c r="J83" s="92"/>
      <c r="L83" s="13"/>
      <c r="M83" s="14"/>
      <c r="N83" s="13"/>
      <c r="O83" s="13"/>
      <c r="P83" s="13"/>
      <c r="Q83" s="13"/>
      <c r="R83" s="13"/>
      <c r="S83" s="58"/>
      <c r="T83" s="58"/>
      <c r="U83" s="95"/>
    </row>
    <row r="84" spans="1:20" ht="12.75">
      <c r="A84" s="15"/>
      <c r="B84" s="16"/>
      <c r="C84" s="15"/>
      <c r="D84" s="15"/>
      <c r="E84" s="15"/>
      <c r="F84" s="15"/>
      <c r="G84" s="60"/>
      <c r="H84" s="25"/>
      <c r="I84" s="25"/>
      <c r="J84" s="85"/>
      <c r="L84" s="15"/>
      <c r="M84" s="16"/>
      <c r="N84" s="15"/>
      <c r="O84" s="15"/>
      <c r="P84" s="15"/>
      <c r="Q84" s="15"/>
      <c r="S84" s="25"/>
      <c r="T84" s="25"/>
    </row>
    <row r="85" spans="1:20" ht="12.75">
      <c r="A85" s="15"/>
      <c r="B85" s="16"/>
      <c r="C85" s="15"/>
      <c r="D85" s="15"/>
      <c r="E85" s="15"/>
      <c r="F85" s="15"/>
      <c r="G85" s="60"/>
      <c r="H85" s="25"/>
      <c r="I85" s="25"/>
      <c r="J85" s="85"/>
      <c r="L85" s="15"/>
      <c r="M85" s="16"/>
      <c r="N85" s="15"/>
      <c r="O85" s="15"/>
      <c r="P85" s="15"/>
      <c r="Q85" s="15"/>
      <c r="S85" s="25"/>
      <c r="T85" s="25"/>
    </row>
    <row r="86" spans="1:20" ht="12.75">
      <c r="A86" s="15"/>
      <c r="B86" s="22" t="s">
        <v>35</v>
      </c>
      <c r="C86" s="22" t="s">
        <v>36</v>
      </c>
      <c r="D86" s="22" t="s">
        <v>37</v>
      </c>
      <c r="E86" s="18" t="s">
        <v>18</v>
      </c>
      <c r="F86" s="18" t="s">
        <v>18</v>
      </c>
      <c r="G86" s="60"/>
      <c r="H86" s="25"/>
      <c r="I86" s="25"/>
      <c r="J86" s="85"/>
      <c r="L86" s="15"/>
      <c r="M86" s="22" t="s">
        <v>35</v>
      </c>
      <c r="N86" s="22" t="s">
        <v>36</v>
      </c>
      <c r="O86" s="22" t="s">
        <v>37</v>
      </c>
      <c r="P86" s="18" t="s">
        <v>18</v>
      </c>
      <c r="Q86" s="18" t="s">
        <v>18</v>
      </c>
      <c r="S86" s="25"/>
      <c r="T86" s="25"/>
    </row>
    <row r="87" spans="1:20" ht="12.75">
      <c r="A87" s="15"/>
      <c r="B87" s="22" t="s">
        <v>21</v>
      </c>
      <c r="C87" s="22" t="s">
        <v>20</v>
      </c>
      <c r="D87" s="22" t="s">
        <v>33</v>
      </c>
      <c r="E87" s="18" t="s">
        <v>94</v>
      </c>
      <c r="F87" s="18" t="s">
        <v>94</v>
      </c>
      <c r="G87" s="60"/>
      <c r="H87" s="25"/>
      <c r="I87" s="25"/>
      <c r="J87" s="85"/>
      <c r="L87" s="15"/>
      <c r="M87" s="22" t="s">
        <v>21</v>
      </c>
      <c r="N87" s="22" t="s">
        <v>20</v>
      </c>
      <c r="O87" s="22" t="s">
        <v>33</v>
      </c>
      <c r="P87" s="18" t="s">
        <v>94</v>
      </c>
      <c r="Q87" s="18" t="s">
        <v>94</v>
      </c>
      <c r="S87" s="25"/>
      <c r="T87" s="25"/>
    </row>
    <row r="88" spans="1:20" ht="12.75">
      <c r="A88" s="4" t="s">
        <v>26</v>
      </c>
      <c r="B88" s="4" t="s">
        <v>19</v>
      </c>
      <c r="C88" s="3" t="s">
        <v>28</v>
      </c>
      <c r="D88" s="4" t="s">
        <v>29</v>
      </c>
      <c r="E88" s="18" t="s">
        <v>95</v>
      </c>
      <c r="F88" s="18" t="s">
        <v>23</v>
      </c>
      <c r="G88" s="60"/>
      <c r="H88" s="25"/>
      <c r="I88" s="25"/>
      <c r="J88" s="85"/>
      <c r="L88" s="4" t="s">
        <v>26</v>
      </c>
      <c r="M88" s="4" t="s">
        <v>19</v>
      </c>
      <c r="N88" s="3" t="s">
        <v>28</v>
      </c>
      <c r="O88" s="4" t="s">
        <v>29</v>
      </c>
      <c r="P88" s="18" t="s">
        <v>95</v>
      </c>
      <c r="Q88" s="18" t="s">
        <v>23</v>
      </c>
      <c r="S88" s="25"/>
      <c r="T88" s="25"/>
    </row>
    <row r="89" spans="1:20" ht="12.75">
      <c r="A89" s="24">
        <v>0</v>
      </c>
      <c r="B89" s="24">
        <v>0.08</v>
      </c>
      <c r="C89" s="18">
        <v>10000</v>
      </c>
      <c r="D89" s="24">
        <v>10000</v>
      </c>
      <c r="E89" s="18"/>
      <c r="F89" s="15"/>
      <c r="G89" s="60"/>
      <c r="H89" s="25"/>
      <c r="I89" s="25"/>
      <c r="J89" s="85"/>
      <c r="L89" s="44">
        <v>0</v>
      </c>
      <c r="M89" s="44">
        <v>0.08</v>
      </c>
      <c r="N89" s="45">
        <v>10000</v>
      </c>
      <c r="O89" s="44">
        <v>10000</v>
      </c>
      <c r="P89" s="18"/>
      <c r="Q89" s="15"/>
      <c r="S89" s="25"/>
      <c r="T89" s="25"/>
    </row>
    <row r="90" spans="1:20" ht="12.75">
      <c r="A90" s="24">
        <v>1</v>
      </c>
      <c r="B90" s="24">
        <v>0.08</v>
      </c>
      <c r="C90" s="18">
        <v>10000</v>
      </c>
      <c r="D90" s="24">
        <v>9503</v>
      </c>
      <c r="E90" s="18"/>
      <c r="F90" s="19" t="s">
        <v>7</v>
      </c>
      <c r="G90" s="60"/>
      <c r="H90" s="25"/>
      <c r="I90" s="25"/>
      <c r="J90" s="85"/>
      <c r="L90" s="44">
        <v>1</v>
      </c>
      <c r="M90" s="44">
        <v>0.08</v>
      </c>
      <c r="N90" s="45">
        <v>10000</v>
      </c>
      <c r="O90" s="46">
        <f>PV(0.05,3,-800,-10000)</f>
        <v>10816.974408811144</v>
      </c>
      <c r="P90" s="18"/>
      <c r="Q90" s="19" t="s">
        <v>7</v>
      </c>
      <c r="S90" s="25"/>
      <c r="T90" s="25"/>
    </row>
    <row r="91" spans="1:20" ht="12.75">
      <c r="A91" s="24">
        <v>2</v>
      </c>
      <c r="B91" s="24">
        <v>0.1</v>
      </c>
      <c r="C91" s="18">
        <v>10000</v>
      </c>
      <c r="D91" s="33">
        <v>9486</v>
      </c>
      <c r="E91" s="18" t="s">
        <v>7</v>
      </c>
      <c r="F91" s="19" t="s">
        <v>7</v>
      </c>
      <c r="G91" s="60"/>
      <c r="H91" s="59"/>
      <c r="I91" s="59"/>
      <c r="J91" s="85"/>
      <c r="L91" s="44">
        <v>2</v>
      </c>
      <c r="M91" s="44">
        <v>0.06</v>
      </c>
      <c r="N91" s="45">
        <v>10000</v>
      </c>
      <c r="O91" s="49">
        <f>PV(0.06,2,-800,-10000)</f>
        <v>10366.678533285867</v>
      </c>
      <c r="P91" s="18" t="s">
        <v>7</v>
      </c>
      <c r="Q91" s="19" t="s">
        <v>7</v>
      </c>
      <c r="S91" s="59"/>
      <c r="T91" s="59"/>
    </row>
    <row r="92" spans="1:20" ht="12.75">
      <c r="A92" s="33">
        <v>3</v>
      </c>
      <c r="B92" s="33">
        <v>0.11</v>
      </c>
      <c r="C92" s="34">
        <v>10000</v>
      </c>
      <c r="D92" s="24">
        <v>9730</v>
      </c>
      <c r="E92" s="18"/>
      <c r="F92" s="35">
        <f>PMT(B92,A93-A92+1,0,E93)</f>
        <v>8.056872037914685</v>
      </c>
      <c r="G92" s="60"/>
      <c r="H92" s="59"/>
      <c r="I92" s="59"/>
      <c r="J92" s="85"/>
      <c r="L92" s="51">
        <v>3</v>
      </c>
      <c r="M92" s="51">
        <v>0.05</v>
      </c>
      <c r="N92" s="52">
        <v>10000</v>
      </c>
      <c r="O92" s="46">
        <f>PV(0.05,1,-800,-10000)</f>
        <v>10285.714285714284</v>
      </c>
      <c r="P92" s="18"/>
      <c r="Q92" s="35">
        <f>PMT(M92,L93-L92+1,0,P93)</f>
        <v>219.65652464647633</v>
      </c>
      <c r="S92" s="59"/>
      <c r="T92" s="59"/>
    </row>
    <row r="93" spans="1:20" ht="12.75">
      <c r="A93" s="24">
        <v>4</v>
      </c>
      <c r="B93" s="24">
        <v>0.11</v>
      </c>
      <c r="C93" s="18">
        <v>10000</v>
      </c>
      <c r="D93" s="24">
        <v>0</v>
      </c>
      <c r="E93" s="35">
        <f>D91-D90</f>
        <v>-17</v>
      </c>
      <c r="F93" s="35">
        <f>F92</f>
        <v>8.056872037914685</v>
      </c>
      <c r="G93" s="60"/>
      <c r="H93" s="59"/>
      <c r="I93" s="59"/>
      <c r="J93" s="85"/>
      <c r="L93" s="47">
        <v>4</v>
      </c>
      <c r="M93" s="47">
        <v>0.05</v>
      </c>
      <c r="N93" s="48">
        <v>10000</v>
      </c>
      <c r="O93" s="47">
        <v>0</v>
      </c>
      <c r="P93" s="35">
        <f>O91-O90</f>
        <v>-450.29587552527664</v>
      </c>
      <c r="Q93" s="35">
        <f>Q92</f>
        <v>219.65652464647633</v>
      </c>
      <c r="S93" s="59"/>
      <c r="T93" s="59"/>
    </row>
    <row r="94" spans="1:21" ht="12.75">
      <c r="A94" s="11"/>
      <c r="B94" s="11"/>
      <c r="C94" s="8"/>
      <c r="D94" s="11"/>
      <c r="E94" s="15"/>
      <c r="F94" s="15"/>
      <c r="H94" s="78" t="s">
        <v>13</v>
      </c>
      <c r="I94" s="78" t="s">
        <v>14</v>
      </c>
      <c r="J94" s="94" t="s">
        <v>16</v>
      </c>
      <c r="L94" s="11"/>
      <c r="M94" s="11"/>
      <c r="N94" s="8"/>
      <c r="O94" s="11"/>
      <c r="P94" s="15"/>
      <c r="Q94" s="15"/>
      <c r="S94" s="78" t="s">
        <v>13</v>
      </c>
      <c r="T94" s="78" t="s">
        <v>14</v>
      </c>
      <c r="U94" s="94" t="s">
        <v>16</v>
      </c>
    </row>
    <row r="95" spans="1:21" ht="12.75">
      <c r="A95" s="33" t="s">
        <v>47</v>
      </c>
      <c r="B95" s="26" t="s">
        <v>12</v>
      </c>
      <c r="C95" s="4"/>
      <c r="D95" s="11"/>
      <c r="E95" s="15"/>
      <c r="F95" s="15"/>
      <c r="H95" s="69">
        <f>$B89*$C89</f>
        <v>800</v>
      </c>
      <c r="I95" s="69">
        <v>0</v>
      </c>
      <c r="J95" s="66">
        <f>H95-I95</f>
        <v>800</v>
      </c>
      <c r="L95" s="33" t="s">
        <v>47</v>
      </c>
      <c r="M95" s="26" t="s">
        <v>12</v>
      </c>
      <c r="N95" s="4"/>
      <c r="O95" s="11"/>
      <c r="P95" s="15"/>
      <c r="Q95" s="15"/>
      <c r="S95" s="69">
        <f>$B89*$C89</f>
        <v>800</v>
      </c>
      <c r="T95" s="69">
        <v>0</v>
      </c>
      <c r="U95" s="66">
        <f>S95-T95</f>
        <v>800</v>
      </c>
    </row>
    <row r="96" spans="1:21" ht="12.75">
      <c r="A96" s="11"/>
      <c r="B96" s="26" t="s">
        <v>8</v>
      </c>
      <c r="C96" s="4"/>
      <c r="D96" s="11"/>
      <c r="E96" s="15"/>
      <c r="F96" s="15"/>
      <c r="H96" s="70">
        <v>0</v>
      </c>
      <c r="I96" s="70">
        <f>B89*C89</f>
        <v>800</v>
      </c>
      <c r="J96" s="66">
        <f>J71+H96-I96</f>
        <v>7400</v>
      </c>
      <c r="L96" s="11"/>
      <c r="M96" s="26" t="s">
        <v>8</v>
      </c>
      <c r="N96" s="4"/>
      <c r="O96" s="11"/>
      <c r="P96" s="15"/>
      <c r="Q96" s="15"/>
      <c r="S96" s="70">
        <v>0</v>
      </c>
      <c r="T96" s="70">
        <f>M89*N89</f>
        <v>800</v>
      </c>
      <c r="U96" s="66">
        <f>U71+S96-T96</f>
        <v>7800</v>
      </c>
    </row>
    <row r="97" spans="1:21" ht="12.75">
      <c r="A97" s="11"/>
      <c r="B97" s="27" t="s">
        <v>39</v>
      </c>
      <c r="C97" s="4"/>
      <c r="D97" s="11"/>
      <c r="E97" s="15"/>
      <c r="F97" s="15"/>
      <c r="H97" s="70"/>
      <c r="I97" s="70"/>
      <c r="J97" s="66"/>
      <c r="L97" s="11"/>
      <c r="M97" s="27" t="s">
        <v>39</v>
      </c>
      <c r="N97" s="4"/>
      <c r="O97" s="11"/>
      <c r="P97" s="15"/>
      <c r="Q97" s="15"/>
      <c r="S97" s="70"/>
      <c r="T97" s="70"/>
      <c r="U97" s="66"/>
    </row>
    <row r="98" spans="1:21" ht="12.75">
      <c r="A98" s="11"/>
      <c r="B98" s="11"/>
      <c r="C98" s="8"/>
      <c r="D98" s="11"/>
      <c r="E98" s="15"/>
      <c r="F98" s="15"/>
      <c r="H98" s="71"/>
      <c r="I98" s="71"/>
      <c r="J98" s="66"/>
      <c r="L98" s="11"/>
      <c r="M98" s="11"/>
      <c r="N98" s="8"/>
      <c r="O98" s="11"/>
      <c r="P98" s="15"/>
      <c r="Q98" s="15"/>
      <c r="S98" s="71"/>
      <c r="T98" s="71"/>
      <c r="U98" s="66"/>
    </row>
    <row r="99" spans="1:21" ht="12.75">
      <c r="A99" s="33" t="s">
        <v>47</v>
      </c>
      <c r="B99" s="17" t="s">
        <v>12</v>
      </c>
      <c r="C99" s="15"/>
      <c r="D99" s="15"/>
      <c r="E99" s="15"/>
      <c r="F99" s="15"/>
      <c r="H99" s="63">
        <f>B92*C92-B89*C89</f>
        <v>300</v>
      </c>
      <c r="I99" s="63">
        <v>0</v>
      </c>
      <c r="J99" s="66">
        <f>J95+H99-I99</f>
        <v>1100</v>
      </c>
      <c r="L99" s="33" t="s">
        <v>47</v>
      </c>
      <c r="M99" s="17" t="s">
        <v>12</v>
      </c>
      <c r="N99" s="15"/>
      <c r="O99" s="15"/>
      <c r="P99" s="15"/>
      <c r="Q99" s="15"/>
      <c r="S99" s="63">
        <v>0</v>
      </c>
      <c r="T99" s="63">
        <f>M89*N89-M92*N92</f>
        <v>300</v>
      </c>
      <c r="U99" s="66">
        <f>U95+S99-T99</f>
        <v>500</v>
      </c>
    </row>
    <row r="100" spans="1:21" ht="12.75">
      <c r="A100" s="15"/>
      <c r="B100" s="3" t="s">
        <v>8</v>
      </c>
      <c r="C100" s="15"/>
      <c r="D100" s="15"/>
      <c r="E100" s="15"/>
      <c r="F100" s="15"/>
      <c r="H100" s="63">
        <v>0</v>
      </c>
      <c r="I100" s="63">
        <f>B92*C92-B89*C89</f>
        <v>300</v>
      </c>
      <c r="J100" s="66">
        <f>J96+H100-I100</f>
        <v>7100</v>
      </c>
      <c r="L100" s="15"/>
      <c r="M100" s="3" t="s">
        <v>8</v>
      </c>
      <c r="N100" s="15"/>
      <c r="O100" s="15"/>
      <c r="P100" s="15"/>
      <c r="Q100" s="15"/>
      <c r="S100" s="63">
        <f>T99</f>
        <v>300</v>
      </c>
      <c r="T100" s="63">
        <v>0</v>
      </c>
      <c r="U100" s="66">
        <f>U96+S100-T100</f>
        <v>8100</v>
      </c>
    </row>
    <row r="101" spans="1:21" ht="12.75">
      <c r="A101" s="15"/>
      <c r="B101" s="16" t="s">
        <v>30</v>
      </c>
      <c r="C101" s="15"/>
      <c r="D101" s="15"/>
      <c r="E101" s="15"/>
      <c r="F101" s="15"/>
      <c r="H101" s="63"/>
      <c r="I101" s="63"/>
      <c r="J101" s="66"/>
      <c r="L101" s="15"/>
      <c r="M101" s="16" t="s">
        <v>30</v>
      </c>
      <c r="N101" s="15"/>
      <c r="O101" s="15"/>
      <c r="P101" s="15"/>
      <c r="Q101" s="15"/>
      <c r="S101" s="63"/>
      <c r="T101" s="63"/>
      <c r="U101" s="66"/>
    </row>
    <row r="102" spans="1:21" ht="12.75">
      <c r="A102" s="15"/>
      <c r="B102" s="16"/>
      <c r="C102" s="15"/>
      <c r="D102" s="15"/>
      <c r="E102" s="15"/>
      <c r="F102" s="15"/>
      <c r="H102" s="63"/>
      <c r="I102" s="63"/>
      <c r="J102" s="66"/>
      <c r="L102" s="15"/>
      <c r="M102" s="16"/>
      <c r="N102" s="15"/>
      <c r="O102" s="15"/>
      <c r="P102" s="15"/>
      <c r="Q102" s="15"/>
      <c r="S102" s="63"/>
      <c r="T102" s="63"/>
      <c r="U102" s="66"/>
    </row>
    <row r="103" spans="1:21" ht="12.75">
      <c r="A103" s="33" t="s">
        <v>47</v>
      </c>
      <c r="B103" s="17" t="s">
        <v>10</v>
      </c>
      <c r="C103" s="15"/>
      <c r="D103" s="15"/>
      <c r="E103" s="15"/>
      <c r="F103" s="15"/>
      <c r="H103" s="72">
        <v>0</v>
      </c>
      <c r="I103" s="72">
        <f>-F92+D92-D91</f>
        <v>235.94312796208578</v>
      </c>
      <c r="J103" s="66">
        <f>J75+H103-I103</f>
        <v>-9721.943127962086</v>
      </c>
      <c r="L103" s="33" t="s">
        <v>47</v>
      </c>
      <c r="M103" s="17" t="s">
        <v>10</v>
      </c>
      <c r="N103" s="15"/>
      <c r="O103" s="15"/>
      <c r="P103" s="15"/>
      <c r="Q103" s="15"/>
      <c r="S103" s="63">
        <v>0</v>
      </c>
      <c r="T103" s="72">
        <f>Q92+O92-O91</f>
        <v>138.69227707489335</v>
      </c>
      <c r="U103" s="66">
        <f>U75+S103-T103</f>
        <v>-10505.37081036076</v>
      </c>
    </row>
    <row r="104" spans="2:21" ht="12.75">
      <c r="B104" s="3" t="s">
        <v>10</v>
      </c>
      <c r="H104" s="72">
        <v>0</v>
      </c>
      <c r="I104" s="72">
        <f>F92</f>
        <v>8.056872037914685</v>
      </c>
      <c r="J104" s="66">
        <f>J103+H104-I104</f>
        <v>-9730</v>
      </c>
      <c r="M104" s="3" t="s">
        <v>10</v>
      </c>
      <c r="S104" s="72">
        <f>Q92</f>
        <v>219.65652464647633</v>
      </c>
      <c r="T104" s="63">
        <v>0</v>
      </c>
      <c r="U104" s="66">
        <f>U103+S104-T104</f>
        <v>-10285.714285714284</v>
      </c>
    </row>
    <row r="105" spans="2:21" ht="12.75">
      <c r="B105" s="3" t="s">
        <v>41</v>
      </c>
      <c r="H105" s="63">
        <f>D92-D91</f>
        <v>244</v>
      </c>
      <c r="I105" s="72">
        <v>0</v>
      </c>
      <c r="J105" s="66">
        <f>J76+H105-I105</f>
        <v>-269.99999999999955</v>
      </c>
      <c r="M105" s="3" t="s">
        <v>41</v>
      </c>
      <c r="S105" s="63">
        <v>0</v>
      </c>
      <c r="T105" s="72">
        <f>O91-O92</f>
        <v>80.96424757158275</v>
      </c>
      <c r="U105" s="66">
        <f>U76+S105-T105</f>
        <v>285.7142857142844</v>
      </c>
    </row>
    <row r="106" spans="2:21" ht="12.75">
      <c r="B106" s="2" t="s">
        <v>49</v>
      </c>
      <c r="H106" s="64"/>
      <c r="I106" s="64"/>
      <c r="J106" s="66"/>
      <c r="M106" s="2" t="s">
        <v>49</v>
      </c>
      <c r="S106" s="64"/>
      <c r="T106" s="64"/>
      <c r="U106" s="66"/>
    </row>
    <row r="107" spans="8:21" ht="12.75">
      <c r="H107" s="64"/>
      <c r="I107" s="64"/>
      <c r="J107" s="66"/>
      <c r="S107" s="64"/>
      <c r="T107" s="64"/>
      <c r="U107" s="66"/>
    </row>
    <row r="108" spans="1:21" ht="12.75">
      <c r="A108" s="33" t="s">
        <v>47</v>
      </c>
      <c r="B108" s="3" t="s">
        <v>38</v>
      </c>
      <c r="C108" s="3"/>
      <c r="D108" s="3"/>
      <c r="E108" s="3"/>
      <c r="H108" s="67">
        <f>J99</f>
        <v>1100</v>
      </c>
      <c r="I108" s="63">
        <v>0</v>
      </c>
      <c r="J108" s="66">
        <f>J79+H108-I108</f>
        <v>2900</v>
      </c>
      <c r="L108" s="33" t="s">
        <v>47</v>
      </c>
      <c r="M108" s="3" t="s">
        <v>38</v>
      </c>
      <c r="N108" s="3"/>
      <c r="O108" s="3"/>
      <c r="P108" s="3"/>
      <c r="S108" s="67">
        <f>U99</f>
        <v>500</v>
      </c>
      <c r="T108" s="63">
        <v>0</v>
      </c>
      <c r="U108" s="66">
        <f>U79+S108-T108</f>
        <v>1900</v>
      </c>
    </row>
    <row r="109" spans="2:21" ht="12.75">
      <c r="B109" s="3" t="s">
        <v>12</v>
      </c>
      <c r="H109" s="64"/>
      <c r="I109" s="67">
        <f>J99</f>
        <v>1100</v>
      </c>
      <c r="J109" s="66">
        <f>J99+H109-I109</f>
        <v>0</v>
      </c>
      <c r="M109" s="3" t="s">
        <v>12</v>
      </c>
      <c r="S109" s="63">
        <v>0</v>
      </c>
      <c r="T109" s="67">
        <f>U99</f>
        <v>500</v>
      </c>
      <c r="U109" s="66">
        <f>U99+S109-T109</f>
        <v>0</v>
      </c>
    </row>
    <row r="110" spans="8:21" ht="12.75">
      <c r="H110" s="82"/>
      <c r="I110" s="82"/>
      <c r="J110" s="73"/>
      <c r="S110" s="82"/>
      <c r="T110" s="82"/>
      <c r="U110" s="73"/>
    </row>
    <row r="111" spans="1:21" ht="12.75">
      <c r="A111" s="13"/>
      <c r="B111" s="14"/>
      <c r="C111" s="13"/>
      <c r="D111" s="13"/>
      <c r="E111" s="13"/>
      <c r="F111" s="13"/>
      <c r="G111" s="13"/>
      <c r="H111" s="58"/>
      <c r="I111" s="55"/>
      <c r="J111" s="95"/>
      <c r="L111" s="13"/>
      <c r="M111" s="14"/>
      <c r="N111" s="13"/>
      <c r="O111" s="13"/>
      <c r="P111" s="13"/>
      <c r="Q111" s="13"/>
      <c r="R111" s="13"/>
      <c r="S111" s="58"/>
      <c r="T111" s="58"/>
      <c r="U111" s="95"/>
    </row>
    <row r="112" spans="1:20" ht="12.75">
      <c r="A112" s="15"/>
      <c r="B112" s="16"/>
      <c r="C112" s="15"/>
      <c r="D112" s="15"/>
      <c r="E112" s="15"/>
      <c r="F112" s="15"/>
      <c r="G112" s="60"/>
      <c r="H112" s="25"/>
      <c r="I112" s="25"/>
      <c r="L112" s="15"/>
      <c r="M112" s="16"/>
      <c r="N112" s="15"/>
      <c r="O112" s="15"/>
      <c r="P112" s="15"/>
      <c r="Q112" s="15"/>
      <c r="S112" s="25"/>
      <c r="T112" s="25"/>
    </row>
    <row r="113" spans="1:20" ht="12.75">
      <c r="A113" s="15"/>
      <c r="B113" s="16"/>
      <c r="C113" s="15"/>
      <c r="D113" s="15"/>
      <c r="E113" s="15"/>
      <c r="F113" s="15"/>
      <c r="G113" s="60"/>
      <c r="H113" s="25"/>
      <c r="I113" s="25"/>
      <c r="L113" s="15"/>
      <c r="M113" s="16"/>
      <c r="N113" s="15"/>
      <c r="O113" s="15"/>
      <c r="P113" s="15"/>
      <c r="Q113" s="15"/>
      <c r="S113" s="25"/>
      <c r="T113" s="25"/>
    </row>
    <row r="114" spans="1:20" ht="12.75">
      <c r="A114" s="15"/>
      <c r="B114" s="22" t="s">
        <v>35</v>
      </c>
      <c r="C114" s="22" t="s">
        <v>36</v>
      </c>
      <c r="D114" s="22" t="s">
        <v>37</v>
      </c>
      <c r="E114" s="18" t="s">
        <v>18</v>
      </c>
      <c r="F114" s="18" t="s">
        <v>18</v>
      </c>
      <c r="G114" s="60"/>
      <c r="H114" s="25"/>
      <c r="I114" s="25"/>
      <c r="L114" s="15"/>
      <c r="M114" s="22" t="s">
        <v>35</v>
      </c>
      <c r="N114" s="22" t="s">
        <v>36</v>
      </c>
      <c r="O114" s="22" t="s">
        <v>37</v>
      </c>
      <c r="P114" s="18" t="s">
        <v>18</v>
      </c>
      <c r="Q114" s="18" t="s">
        <v>18</v>
      </c>
      <c r="S114" s="25"/>
      <c r="T114" s="25"/>
    </row>
    <row r="115" spans="1:20" ht="12.75">
      <c r="A115" s="15"/>
      <c r="B115" s="22" t="s">
        <v>21</v>
      </c>
      <c r="C115" s="22" t="s">
        <v>20</v>
      </c>
      <c r="D115" s="22" t="s">
        <v>33</v>
      </c>
      <c r="E115" s="18" t="s">
        <v>94</v>
      </c>
      <c r="F115" s="18" t="s">
        <v>94</v>
      </c>
      <c r="G115" s="60"/>
      <c r="H115" s="25"/>
      <c r="I115" s="25"/>
      <c r="L115" s="15"/>
      <c r="M115" s="22" t="s">
        <v>21</v>
      </c>
      <c r="N115" s="22" t="s">
        <v>20</v>
      </c>
      <c r="O115" s="22" t="s">
        <v>33</v>
      </c>
      <c r="P115" s="18" t="s">
        <v>94</v>
      </c>
      <c r="Q115" s="18" t="s">
        <v>94</v>
      </c>
      <c r="S115" s="25"/>
      <c r="T115" s="25"/>
    </row>
    <row r="116" spans="1:20" ht="12.75">
      <c r="A116" s="4" t="s">
        <v>26</v>
      </c>
      <c r="B116" s="4" t="s">
        <v>19</v>
      </c>
      <c r="C116" s="3" t="s">
        <v>28</v>
      </c>
      <c r="D116" s="4" t="s">
        <v>29</v>
      </c>
      <c r="E116" s="18" t="s">
        <v>95</v>
      </c>
      <c r="F116" s="18" t="s">
        <v>23</v>
      </c>
      <c r="G116" s="60"/>
      <c r="H116" s="25"/>
      <c r="I116" s="25"/>
      <c r="L116" s="4" t="s">
        <v>26</v>
      </c>
      <c r="M116" s="4" t="s">
        <v>19</v>
      </c>
      <c r="N116" s="3" t="s">
        <v>28</v>
      </c>
      <c r="O116" s="4" t="s">
        <v>29</v>
      </c>
      <c r="P116" s="18" t="s">
        <v>95</v>
      </c>
      <c r="Q116" s="18" t="s">
        <v>23</v>
      </c>
      <c r="S116" s="25"/>
      <c r="T116" s="25"/>
    </row>
    <row r="117" spans="1:20" ht="12.75">
      <c r="A117" s="24">
        <v>0</v>
      </c>
      <c r="B117" s="24">
        <v>0.08</v>
      </c>
      <c r="C117" s="18">
        <v>10000</v>
      </c>
      <c r="D117" s="24">
        <v>10000</v>
      </c>
      <c r="E117" s="18"/>
      <c r="F117" s="15"/>
      <c r="G117" s="60"/>
      <c r="H117" s="25"/>
      <c r="I117" s="25"/>
      <c r="L117" s="24">
        <v>0</v>
      </c>
      <c r="M117" s="24">
        <v>0.08</v>
      </c>
      <c r="N117" s="18">
        <v>10000</v>
      </c>
      <c r="O117" s="24">
        <v>10000</v>
      </c>
      <c r="P117" s="18"/>
      <c r="Q117" s="15"/>
      <c r="S117" s="25"/>
      <c r="T117" s="25"/>
    </row>
    <row r="118" spans="1:20" ht="12.75">
      <c r="A118" s="24">
        <v>1</v>
      </c>
      <c r="B118" s="24">
        <v>0.08</v>
      </c>
      <c r="C118" s="18">
        <v>10000</v>
      </c>
      <c r="D118" s="24">
        <v>9503</v>
      </c>
      <c r="E118" s="18"/>
      <c r="F118" s="19" t="s">
        <v>7</v>
      </c>
      <c r="G118" s="60"/>
      <c r="H118" s="25"/>
      <c r="I118" s="25"/>
      <c r="L118" s="24">
        <v>1</v>
      </c>
      <c r="M118" s="24">
        <v>0.08</v>
      </c>
      <c r="N118" s="18">
        <v>10000</v>
      </c>
      <c r="O118" s="42">
        <f>PV(0.05,3,-800,-10000)</f>
        <v>10816.974408811144</v>
      </c>
      <c r="P118" s="18"/>
      <c r="Q118" s="19" t="s">
        <v>7</v>
      </c>
      <c r="S118" s="25"/>
      <c r="T118" s="25"/>
    </row>
    <row r="119" spans="1:20" ht="12.75">
      <c r="A119" s="24">
        <v>2</v>
      </c>
      <c r="B119" s="24">
        <v>0.1</v>
      </c>
      <c r="C119" s="18">
        <v>10000</v>
      </c>
      <c r="D119" s="24">
        <v>9486</v>
      </c>
      <c r="E119" s="18" t="s">
        <v>7</v>
      </c>
      <c r="F119" s="19" t="s">
        <v>7</v>
      </c>
      <c r="G119" s="60"/>
      <c r="H119" s="59"/>
      <c r="I119" s="59"/>
      <c r="L119" s="24">
        <v>2</v>
      </c>
      <c r="M119" s="24">
        <v>0.06</v>
      </c>
      <c r="N119" s="18">
        <v>10000</v>
      </c>
      <c r="O119" s="42">
        <f>PV(0.06,2,-800,-10000)</f>
        <v>10366.678533285867</v>
      </c>
      <c r="P119" s="18" t="s">
        <v>7</v>
      </c>
      <c r="Q119" s="19" t="s">
        <v>7</v>
      </c>
      <c r="S119" s="59"/>
      <c r="T119" s="59"/>
    </row>
    <row r="120" spans="1:20" ht="12.75">
      <c r="A120" s="24">
        <v>3</v>
      </c>
      <c r="B120" s="24">
        <v>0.11</v>
      </c>
      <c r="C120" s="18">
        <v>10000</v>
      </c>
      <c r="D120" s="36">
        <v>9730</v>
      </c>
      <c r="E120" s="18"/>
      <c r="F120" s="19" t="s">
        <v>7</v>
      </c>
      <c r="G120" s="60"/>
      <c r="H120" s="59"/>
      <c r="I120" s="59"/>
      <c r="L120" s="24">
        <v>3</v>
      </c>
      <c r="M120" s="24">
        <v>0.05</v>
      </c>
      <c r="N120" s="18">
        <v>10000</v>
      </c>
      <c r="O120" s="50">
        <f>PV(0.05,1,-800,-10000)</f>
        <v>10285.714285714284</v>
      </c>
      <c r="P120" s="18"/>
      <c r="Q120" s="19" t="s">
        <v>7</v>
      </c>
      <c r="S120" s="59"/>
      <c r="T120" s="59"/>
    </row>
    <row r="121" spans="1:20" ht="12.75">
      <c r="A121" s="36">
        <v>4</v>
      </c>
      <c r="B121" s="36">
        <v>0.11</v>
      </c>
      <c r="C121" s="37">
        <v>10000</v>
      </c>
      <c r="D121" s="24">
        <v>0</v>
      </c>
      <c r="E121" s="38">
        <f>D120-D119</f>
        <v>244</v>
      </c>
      <c r="F121" s="38">
        <f>-E121</f>
        <v>-244</v>
      </c>
      <c r="G121" s="60"/>
      <c r="H121" s="59"/>
      <c r="I121" s="59"/>
      <c r="L121" s="36">
        <v>4</v>
      </c>
      <c r="M121" s="36">
        <v>0.05</v>
      </c>
      <c r="N121" s="37">
        <v>10000</v>
      </c>
      <c r="O121" s="24">
        <v>0</v>
      </c>
      <c r="P121" s="38">
        <f>O120-O119</f>
        <v>-80.96424757158275</v>
      </c>
      <c r="Q121" s="38">
        <f>-P121</f>
        <v>80.96424757158275</v>
      </c>
      <c r="S121" s="59"/>
      <c r="T121" s="59"/>
    </row>
    <row r="122" spans="1:21" ht="12.75">
      <c r="A122" s="11"/>
      <c r="B122" s="11"/>
      <c r="C122" s="8"/>
      <c r="D122" s="11"/>
      <c r="E122" s="15"/>
      <c r="F122" s="15"/>
      <c r="H122" s="79" t="s">
        <v>13</v>
      </c>
      <c r="I122" s="79" t="s">
        <v>14</v>
      </c>
      <c r="J122" s="96" t="s">
        <v>16</v>
      </c>
      <c r="L122" s="11"/>
      <c r="M122" s="11"/>
      <c r="N122" s="8"/>
      <c r="O122" s="11"/>
      <c r="P122" s="15"/>
      <c r="Q122" s="15"/>
      <c r="S122" s="79" t="s">
        <v>13</v>
      </c>
      <c r="T122" s="79" t="s">
        <v>14</v>
      </c>
      <c r="U122" s="96" t="s">
        <v>16</v>
      </c>
    </row>
    <row r="123" spans="1:21" ht="12.75">
      <c r="A123" s="36" t="s">
        <v>48</v>
      </c>
      <c r="B123" s="26" t="s">
        <v>12</v>
      </c>
      <c r="C123" s="4"/>
      <c r="D123" s="11"/>
      <c r="E123" s="15"/>
      <c r="F123" s="15"/>
      <c r="H123" s="69">
        <f>$B117*$C117</f>
        <v>800</v>
      </c>
      <c r="I123" s="69">
        <v>0</v>
      </c>
      <c r="J123" s="66">
        <f>H123-I123</f>
        <v>800</v>
      </c>
      <c r="L123" s="36" t="s">
        <v>48</v>
      </c>
      <c r="M123" s="26" t="s">
        <v>12</v>
      </c>
      <c r="N123" s="4"/>
      <c r="O123" s="11"/>
      <c r="P123" s="15"/>
      <c r="Q123" s="15"/>
      <c r="S123" s="69">
        <f>$B117*$C117</f>
        <v>800</v>
      </c>
      <c r="T123" s="69">
        <v>0</v>
      </c>
      <c r="U123" s="66">
        <f>S123-T123</f>
        <v>800</v>
      </c>
    </row>
    <row r="124" spans="1:21" ht="12.75">
      <c r="A124" s="11"/>
      <c r="B124" s="26" t="s">
        <v>8</v>
      </c>
      <c r="C124" s="4"/>
      <c r="D124" s="11"/>
      <c r="E124" s="15"/>
      <c r="F124" s="15"/>
      <c r="H124" s="70">
        <v>0</v>
      </c>
      <c r="I124" s="70">
        <f>B117*C117</f>
        <v>800</v>
      </c>
      <c r="J124" s="66">
        <f>J100+H124-I124</f>
        <v>6300</v>
      </c>
      <c r="L124" s="11"/>
      <c r="M124" s="26" t="s">
        <v>8</v>
      </c>
      <c r="N124" s="4"/>
      <c r="O124" s="11"/>
      <c r="P124" s="15"/>
      <c r="Q124" s="15"/>
      <c r="S124" s="70">
        <v>0</v>
      </c>
      <c r="T124" s="70">
        <f>M117*N117</f>
        <v>800</v>
      </c>
      <c r="U124" s="66">
        <f>U100+S124-T124</f>
        <v>7300</v>
      </c>
    </row>
    <row r="125" spans="1:21" ht="12.75">
      <c r="A125" s="11"/>
      <c r="B125" s="27" t="s">
        <v>39</v>
      </c>
      <c r="C125" s="4"/>
      <c r="D125" s="11"/>
      <c r="E125" s="15"/>
      <c r="F125" s="15"/>
      <c r="H125" s="70"/>
      <c r="I125" s="70"/>
      <c r="J125" s="66"/>
      <c r="L125" s="11"/>
      <c r="M125" s="27" t="s">
        <v>39</v>
      </c>
      <c r="N125" s="4"/>
      <c r="O125" s="11"/>
      <c r="P125" s="15"/>
      <c r="Q125" s="15"/>
      <c r="S125" s="70"/>
      <c r="T125" s="70"/>
      <c r="U125" s="66"/>
    </row>
    <row r="126" spans="1:21" ht="12.75">
      <c r="A126" s="11"/>
      <c r="B126" s="11"/>
      <c r="C126" s="8"/>
      <c r="D126" s="11"/>
      <c r="E126" s="15"/>
      <c r="F126" s="15"/>
      <c r="H126" s="71"/>
      <c r="I126" s="71"/>
      <c r="J126" s="66"/>
      <c r="L126" s="11"/>
      <c r="M126" s="11"/>
      <c r="N126" s="8"/>
      <c r="O126" s="11"/>
      <c r="P126" s="15"/>
      <c r="Q126" s="15"/>
      <c r="S126" s="71"/>
      <c r="T126" s="71"/>
      <c r="U126" s="66"/>
    </row>
    <row r="127" spans="1:21" ht="12.75">
      <c r="A127" s="36" t="s">
        <v>48</v>
      </c>
      <c r="B127" s="17" t="s">
        <v>12</v>
      </c>
      <c r="C127" s="15"/>
      <c r="D127" s="15"/>
      <c r="E127" s="15"/>
      <c r="F127" s="15"/>
      <c r="H127" s="63">
        <f>B121*C121-B117*C117</f>
        <v>300</v>
      </c>
      <c r="I127" s="63">
        <v>0</v>
      </c>
      <c r="J127" s="66">
        <f>J123+H127-I127</f>
        <v>1100</v>
      </c>
      <c r="L127" s="36" t="s">
        <v>48</v>
      </c>
      <c r="M127" s="17" t="s">
        <v>12</v>
      </c>
      <c r="N127" s="15"/>
      <c r="O127" s="15"/>
      <c r="P127" s="15"/>
      <c r="Q127" s="15"/>
      <c r="S127" s="63">
        <v>0</v>
      </c>
      <c r="T127" s="63">
        <f>-(M121*N121-M117*N117)</f>
        <v>300</v>
      </c>
      <c r="U127" s="66">
        <f>U123+S127-T127</f>
        <v>500</v>
      </c>
    </row>
    <row r="128" spans="1:21" ht="12.75">
      <c r="A128" s="15"/>
      <c r="B128" s="3" t="s">
        <v>8</v>
      </c>
      <c r="C128" s="15"/>
      <c r="D128" s="15"/>
      <c r="E128" s="15"/>
      <c r="F128" s="15"/>
      <c r="H128" s="63">
        <v>0</v>
      </c>
      <c r="I128" s="63">
        <f>B121*C121-B117*C117</f>
        <v>300</v>
      </c>
      <c r="J128" s="66">
        <f>J124+H128-I128</f>
        <v>6000</v>
      </c>
      <c r="L128" s="15"/>
      <c r="M128" s="3" t="s">
        <v>8</v>
      </c>
      <c r="N128" s="15"/>
      <c r="O128" s="15"/>
      <c r="P128" s="15"/>
      <c r="Q128" s="15"/>
      <c r="S128" s="63">
        <f>-(M121*N121-M117*N117)</f>
        <v>300</v>
      </c>
      <c r="T128" s="63">
        <v>0</v>
      </c>
      <c r="U128" s="66">
        <f>U124+S128-T128</f>
        <v>7600</v>
      </c>
    </row>
    <row r="129" spans="1:21" ht="12.75">
      <c r="A129" s="15"/>
      <c r="B129" s="16" t="s">
        <v>30</v>
      </c>
      <c r="C129" s="15"/>
      <c r="D129" s="15"/>
      <c r="E129" s="15"/>
      <c r="F129" s="15"/>
      <c r="H129" s="63"/>
      <c r="I129" s="63"/>
      <c r="J129" s="66"/>
      <c r="L129" s="15"/>
      <c r="M129" s="16" t="s">
        <v>30</v>
      </c>
      <c r="N129" s="15"/>
      <c r="O129" s="15"/>
      <c r="P129" s="15"/>
      <c r="Q129" s="15"/>
      <c r="S129" s="63"/>
      <c r="T129" s="63"/>
      <c r="U129" s="66"/>
    </row>
    <row r="130" spans="1:21" ht="12.75">
      <c r="A130" s="15"/>
      <c r="B130" s="16"/>
      <c r="C130" s="15"/>
      <c r="D130" s="15"/>
      <c r="E130" s="15"/>
      <c r="F130" s="15"/>
      <c r="H130" s="63"/>
      <c r="I130" s="63"/>
      <c r="J130" s="66"/>
      <c r="L130" s="15"/>
      <c r="M130" s="16"/>
      <c r="N130" s="15"/>
      <c r="O130" s="15"/>
      <c r="P130" s="15"/>
      <c r="Q130" s="15"/>
      <c r="S130" s="63"/>
      <c r="T130" s="63"/>
      <c r="U130" s="66"/>
    </row>
    <row r="131" spans="1:21" ht="12.75">
      <c r="A131" s="36" t="s">
        <v>48</v>
      </c>
      <c r="B131" s="17" t="s">
        <v>10</v>
      </c>
      <c r="C131" s="15"/>
      <c r="D131" s="15"/>
      <c r="E131" s="15"/>
      <c r="F131" s="15"/>
      <c r="H131" s="72">
        <f>F121+D120-D121</f>
        <v>9486</v>
      </c>
      <c r="I131" s="72">
        <v>0</v>
      </c>
      <c r="J131" s="66">
        <f>J104+H131-I131</f>
        <v>-244</v>
      </c>
      <c r="L131" s="36" t="s">
        <v>48</v>
      </c>
      <c r="M131" s="17" t="s">
        <v>10</v>
      </c>
      <c r="N131" s="15"/>
      <c r="O131" s="15"/>
      <c r="P131" s="15"/>
      <c r="Q131" s="15"/>
      <c r="S131" s="72">
        <f>Q121+O120-O121</f>
        <v>10366.678533285867</v>
      </c>
      <c r="T131" s="72">
        <v>0</v>
      </c>
      <c r="U131" s="66">
        <f>U104+S131-T131</f>
        <v>80.96424757158275</v>
      </c>
    </row>
    <row r="132" spans="2:21" ht="12.75">
      <c r="B132" s="3" t="s">
        <v>10</v>
      </c>
      <c r="H132" s="72">
        <f>-F121</f>
        <v>244</v>
      </c>
      <c r="I132" s="72">
        <v>0</v>
      </c>
      <c r="J132" s="66">
        <f>J131+H132-I132</f>
        <v>0</v>
      </c>
      <c r="M132" s="3" t="s">
        <v>10</v>
      </c>
      <c r="S132" s="72">
        <v>0</v>
      </c>
      <c r="T132" s="72">
        <f>Q121</f>
        <v>80.96424757158275</v>
      </c>
      <c r="U132" s="66">
        <f>U131+S132-T132</f>
        <v>0</v>
      </c>
    </row>
    <row r="133" spans="2:21" ht="12.75">
      <c r="B133" s="3" t="s">
        <v>41</v>
      </c>
      <c r="H133" s="72">
        <f>-J105</f>
        <v>269.99999999999955</v>
      </c>
      <c r="I133" s="72">
        <v>0</v>
      </c>
      <c r="J133" s="66">
        <f>J105+H133-I133</f>
        <v>0</v>
      </c>
      <c r="M133" s="3" t="s">
        <v>41</v>
      </c>
      <c r="S133" s="72">
        <v>0</v>
      </c>
      <c r="T133" s="72">
        <f>U105</f>
        <v>285.7142857142844</v>
      </c>
      <c r="U133" s="66">
        <f>U105+S133-T133</f>
        <v>0</v>
      </c>
    </row>
    <row r="134" spans="2:21" ht="12.75">
      <c r="B134" s="3" t="s">
        <v>8</v>
      </c>
      <c r="H134" s="67"/>
      <c r="I134" s="72">
        <f>SUM(H131:H133)</f>
        <v>10000</v>
      </c>
      <c r="J134" s="66">
        <f>J128+H134-I134</f>
        <v>-4000</v>
      </c>
      <c r="M134" s="3" t="s">
        <v>8</v>
      </c>
      <c r="S134" s="67"/>
      <c r="T134" s="72">
        <f>S24</f>
        <v>10000</v>
      </c>
      <c r="U134" s="66">
        <f>U128+S134-T134</f>
        <v>-2400</v>
      </c>
    </row>
    <row r="135" spans="2:21" ht="12.75">
      <c r="B135" s="2" t="s">
        <v>49</v>
      </c>
      <c r="H135" s="64"/>
      <c r="I135" s="64"/>
      <c r="J135" s="66"/>
      <c r="M135" s="2" t="s">
        <v>49</v>
      </c>
      <c r="S135" s="64"/>
      <c r="T135" s="64"/>
      <c r="U135" s="66"/>
    </row>
    <row r="136" spans="8:21" ht="12.75">
      <c r="H136" s="64"/>
      <c r="I136" s="64"/>
      <c r="J136" s="66"/>
      <c r="S136" s="64"/>
      <c r="T136" s="64"/>
      <c r="U136" s="66"/>
    </row>
    <row r="137" spans="1:21" ht="12.75">
      <c r="A137" s="36" t="s">
        <v>48</v>
      </c>
      <c r="B137" s="3" t="s">
        <v>38</v>
      </c>
      <c r="C137" s="3"/>
      <c r="D137" s="3"/>
      <c r="E137" s="3"/>
      <c r="H137" s="67">
        <f>J127</f>
        <v>1100</v>
      </c>
      <c r="I137" s="63">
        <v>0</v>
      </c>
      <c r="J137" s="66">
        <f>J108+H137-I137</f>
        <v>4000</v>
      </c>
      <c r="L137" s="36" t="s">
        <v>48</v>
      </c>
      <c r="M137" s="3" t="s">
        <v>38</v>
      </c>
      <c r="N137" s="3"/>
      <c r="O137" s="3"/>
      <c r="P137" s="3"/>
      <c r="S137" s="67">
        <f>U127</f>
        <v>500</v>
      </c>
      <c r="T137" s="63">
        <v>0</v>
      </c>
      <c r="U137" s="66">
        <f>U108+S137-T137</f>
        <v>2400</v>
      </c>
    </row>
    <row r="138" spans="2:21" ht="12.75">
      <c r="B138" s="3" t="s">
        <v>12</v>
      </c>
      <c r="H138" s="63">
        <v>0</v>
      </c>
      <c r="I138" s="67">
        <f>J127</f>
        <v>1100</v>
      </c>
      <c r="J138" s="66">
        <f>J127+H138-I138</f>
        <v>0</v>
      </c>
      <c r="M138" s="3" t="s">
        <v>12</v>
      </c>
      <c r="S138" s="63">
        <v>0</v>
      </c>
      <c r="T138" s="67">
        <f>U127</f>
        <v>500</v>
      </c>
      <c r="U138" s="66">
        <f>U127+S138-T138</f>
        <v>0</v>
      </c>
    </row>
    <row r="139" spans="8:21" ht="12.75">
      <c r="H139" s="63"/>
      <c r="I139" s="63"/>
      <c r="J139" s="66"/>
      <c r="S139" s="65"/>
      <c r="T139" s="65"/>
      <c r="U139" s="66"/>
    </row>
    <row r="140" spans="7:20" ht="12.75">
      <c r="G140" s="60"/>
      <c r="H140" s="65"/>
      <c r="I140" s="65"/>
      <c r="J140" s="87"/>
      <c r="R140" s="60"/>
      <c r="S140" s="25"/>
      <c r="T140" s="25"/>
    </row>
    <row r="141" spans="8:20" ht="12.75">
      <c r="H141" s="5"/>
      <c r="I141" s="6"/>
      <c r="R141" s="60"/>
      <c r="S141" s="25"/>
      <c r="T141" s="25"/>
    </row>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U681"/>
  <sheetViews>
    <sheetView workbookViewId="0" topLeftCell="A1">
      <selection activeCell="A1" sqref="A1"/>
    </sheetView>
  </sheetViews>
  <sheetFormatPr defaultColWidth="9.140625" defaultRowHeight="12.75"/>
  <cols>
    <col min="1" max="1" width="9.140625" style="8" customWidth="1"/>
    <col min="2" max="3" width="11.28125" style="0" customWidth="1"/>
    <col min="4" max="5" width="10.00390625" style="0" customWidth="1"/>
    <col min="6" max="6" width="10.7109375" style="0" customWidth="1"/>
    <col min="7" max="7" width="11.140625" style="0" customWidth="1"/>
    <col min="8" max="8" width="11.28125" style="0" customWidth="1"/>
    <col min="9" max="9" width="10.7109375" style="0" customWidth="1"/>
  </cols>
  <sheetData>
    <row r="1" ht="15">
      <c r="A1" s="7" t="s">
        <v>50</v>
      </c>
    </row>
    <row r="2" ht="12.75">
      <c r="A2" t="s">
        <v>51</v>
      </c>
    </row>
    <row r="3" ht="12.75">
      <c r="A3" s="1" t="s">
        <v>81</v>
      </c>
    </row>
    <row r="4" ht="12.75">
      <c r="A4" t="s">
        <v>52</v>
      </c>
    </row>
    <row r="5" ht="12.75">
      <c r="A5" t="s">
        <v>53</v>
      </c>
    </row>
    <row r="6" ht="12.75">
      <c r="A6"/>
    </row>
    <row r="7" ht="12.75">
      <c r="A7" t="s">
        <v>54</v>
      </c>
    </row>
    <row r="8" ht="12.75">
      <c r="A8" t="s">
        <v>55</v>
      </c>
    </row>
    <row r="9" ht="12.75">
      <c r="A9"/>
    </row>
    <row r="10" ht="12.75">
      <c r="A10" t="s">
        <v>78</v>
      </c>
    </row>
    <row r="11" spans="1:5" ht="12.75">
      <c r="A11"/>
      <c r="E11" s="4" t="s">
        <v>29</v>
      </c>
    </row>
    <row r="12" spans="1:6" ht="12.75">
      <c r="A12"/>
      <c r="E12" s="4" t="s">
        <v>56</v>
      </c>
      <c r="F12" t="s">
        <v>7</v>
      </c>
    </row>
    <row r="13" spans="1:21" ht="12.75">
      <c r="A13" s="4" t="s">
        <v>26</v>
      </c>
      <c r="B13" s="4" t="s">
        <v>27</v>
      </c>
      <c r="C13" s="3" t="s">
        <v>28</v>
      </c>
      <c r="D13" s="4" t="s">
        <v>29</v>
      </c>
      <c r="E13" s="4" t="s">
        <v>57</v>
      </c>
      <c r="H13" s="3"/>
      <c r="I13" s="3"/>
      <c r="J13" s="3"/>
      <c r="S13" s="3"/>
      <c r="T13" s="3"/>
      <c r="U13" s="3"/>
    </row>
    <row r="14" spans="1:21" ht="12.75">
      <c r="A14" s="24">
        <v>0</v>
      </c>
      <c r="B14" s="24">
        <v>0.08</v>
      </c>
      <c r="C14" s="18">
        <v>10000</v>
      </c>
      <c r="D14" s="24">
        <v>10000</v>
      </c>
      <c r="E14" s="53">
        <f>D14/C14</f>
        <v>1</v>
      </c>
      <c r="H14" s="3"/>
      <c r="I14" s="3"/>
      <c r="J14" s="3"/>
      <c r="S14" s="3"/>
      <c r="T14" s="3"/>
      <c r="U14" s="3"/>
    </row>
    <row r="15" spans="1:21" ht="12.75">
      <c r="A15" s="24">
        <v>1</v>
      </c>
      <c r="B15" s="24">
        <v>0.08</v>
      </c>
      <c r="C15" s="18">
        <v>10000</v>
      </c>
      <c r="D15" s="24">
        <v>9503</v>
      </c>
      <c r="E15" s="53">
        <f>D15/C15</f>
        <v>0.9503</v>
      </c>
      <c r="H15" s="3"/>
      <c r="I15" s="3"/>
      <c r="J15" s="3"/>
      <c r="S15" s="3"/>
      <c r="T15" s="3"/>
      <c r="U15" s="3"/>
    </row>
    <row r="16" spans="1:21" ht="12.75">
      <c r="A16" s="24">
        <v>2</v>
      </c>
      <c r="B16" s="24">
        <v>0.1</v>
      </c>
      <c r="C16" s="18">
        <v>10000</v>
      </c>
      <c r="D16" s="24">
        <v>9486</v>
      </c>
      <c r="E16" s="53">
        <f>D16/C16</f>
        <v>0.9486</v>
      </c>
      <c r="H16" s="3"/>
      <c r="I16" s="3"/>
      <c r="J16" s="3"/>
      <c r="S16" s="3"/>
      <c r="T16" s="3"/>
      <c r="U16" s="3"/>
    </row>
    <row r="17" spans="1:21" ht="12.75">
      <c r="A17" s="24">
        <v>3</v>
      </c>
      <c r="B17" s="24">
        <v>0.11</v>
      </c>
      <c r="C17" s="18">
        <v>10000</v>
      </c>
      <c r="D17" s="24">
        <v>9730</v>
      </c>
      <c r="E17" s="53">
        <f>D17/C17</f>
        <v>0.973</v>
      </c>
      <c r="H17" s="3"/>
      <c r="I17" s="3"/>
      <c r="J17" s="3"/>
      <c r="S17" s="3"/>
      <c r="T17" s="3"/>
      <c r="U17" s="3"/>
    </row>
    <row r="18" spans="1:21" ht="12.75">
      <c r="A18" s="24">
        <v>4</v>
      </c>
      <c r="B18" s="24">
        <v>0.11</v>
      </c>
      <c r="C18" s="18">
        <v>10000</v>
      </c>
      <c r="D18" s="24">
        <v>0</v>
      </c>
      <c r="E18" s="53">
        <f>D18/C18</f>
        <v>0</v>
      </c>
      <c r="H18" s="3"/>
      <c r="I18" s="3"/>
      <c r="J18" s="3"/>
      <c r="S18" s="3"/>
      <c r="T18" s="3"/>
      <c r="U18" s="3"/>
    </row>
    <row r="19" ht="12.75">
      <c r="A19"/>
    </row>
    <row r="20" ht="12.75">
      <c r="A20" s="1" t="s">
        <v>81</v>
      </c>
    </row>
    <row r="21" spans="1:6" ht="12.75">
      <c r="A21" s="15"/>
      <c r="B21" s="22" t="s">
        <v>35</v>
      </c>
      <c r="C21" s="22" t="s">
        <v>36</v>
      </c>
      <c r="D21" s="22" t="s">
        <v>37</v>
      </c>
      <c r="E21" s="18" t="s">
        <v>79</v>
      </c>
      <c r="F21" s="18" t="s">
        <v>32</v>
      </c>
    </row>
    <row r="22" spans="1:6" ht="12.75">
      <c r="A22" s="15"/>
      <c r="B22" s="22" t="s">
        <v>21</v>
      </c>
      <c r="C22" s="22" t="s">
        <v>20</v>
      </c>
      <c r="D22" s="22" t="s">
        <v>33</v>
      </c>
      <c r="E22" s="18" t="s">
        <v>33</v>
      </c>
      <c r="F22" s="18" t="s">
        <v>34</v>
      </c>
    </row>
    <row r="23" spans="1:6" ht="12.75">
      <c r="A23" s="4" t="s">
        <v>26</v>
      </c>
      <c r="B23" s="4" t="s">
        <v>19</v>
      </c>
      <c r="C23" s="3" t="s">
        <v>28</v>
      </c>
      <c r="D23" s="4" t="s">
        <v>29</v>
      </c>
      <c r="E23" s="18" t="s">
        <v>80</v>
      </c>
      <c r="F23" s="18" t="s">
        <v>23</v>
      </c>
    </row>
    <row r="24" spans="1:5" ht="12.75">
      <c r="A24" s="11">
        <v>0</v>
      </c>
      <c r="B24" s="11">
        <v>0.08</v>
      </c>
      <c r="C24" s="8">
        <v>10000</v>
      </c>
      <c r="D24" s="20">
        <v>10000</v>
      </c>
      <c r="E24" s="18"/>
    </row>
    <row r="25" spans="1:6" ht="12.75">
      <c r="A25" s="20">
        <v>1</v>
      </c>
      <c r="B25" s="20">
        <v>0.08</v>
      </c>
      <c r="C25" s="21">
        <v>10000</v>
      </c>
      <c r="D25" s="24">
        <v>9503</v>
      </c>
      <c r="E25" s="18"/>
      <c r="F25" s="23">
        <v>0</v>
      </c>
    </row>
    <row r="26" spans="1:6" ht="12.75">
      <c r="A26" s="11">
        <v>2</v>
      </c>
      <c r="B26" s="11">
        <v>0.1</v>
      </c>
      <c r="C26" s="8">
        <v>10000</v>
      </c>
      <c r="D26" s="11">
        <v>9486</v>
      </c>
      <c r="E26" s="18" t="s">
        <v>7</v>
      </c>
      <c r="F26" s="23">
        <v>0</v>
      </c>
    </row>
    <row r="27" spans="1:6" ht="12.75">
      <c r="A27" s="11">
        <v>3</v>
      </c>
      <c r="B27" s="11">
        <v>0.11</v>
      </c>
      <c r="C27" s="8">
        <v>10000</v>
      </c>
      <c r="D27" s="11">
        <v>9730</v>
      </c>
      <c r="E27" s="18"/>
      <c r="F27" s="23">
        <v>0</v>
      </c>
    </row>
    <row r="28" spans="1:6" ht="12.75">
      <c r="A28" s="11">
        <v>4</v>
      </c>
      <c r="B28" s="11">
        <v>0.11</v>
      </c>
      <c r="C28" s="8">
        <v>10000</v>
      </c>
      <c r="D28" s="11">
        <v>0</v>
      </c>
      <c r="E28" s="23">
        <v>0</v>
      </c>
      <c r="F28" s="23">
        <v>0</v>
      </c>
    </row>
    <row r="29" spans="1:6" ht="12.75">
      <c r="A29" s="11"/>
      <c r="B29" s="11"/>
      <c r="C29" s="8"/>
      <c r="D29" s="11"/>
      <c r="E29" s="15"/>
      <c r="F29" s="15"/>
    </row>
    <row r="30" ht="12.75">
      <c r="A30"/>
    </row>
    <row r="31" spans="1:6" ht="12.75">
      <c r="A31" s="13"/>
      <c r="B31" s="14"/>
      <c r="C31" s="13"/>
      <c r="D31" s="13"/>
      <c r="E31" s="13"/>
      <c r="F31" s="13"/>
    </row>
    <row r="32" spans="1:6" ht="12.75">
      <c r="A32" s="15"/>
      <c r="B32" s="16"/>
      <c r="C32" s="15"/>
      <c r="D32" s="15"/>
      <c r="E32" s="15"/>
      <c r="F32" s="15"/>
    </row>
    <row r="33" spans="1:6" ht="12.75">
      <c r="A33" s="1" t="s">
        <v>81</v>
      </c>
      <c r="B33" s="16"/>
      <c r="C33" s="15"/>
      <c r="D33" s="15"/>
      <c r="E33" s="15"/>
      <c r="F33" s="15"/>
    </row>
    <row r="34" spans="1:6" ht="12.75">
      <c r="A34" s="15"/>
      <c r="B34" s="22" t="s">
        <v>35</v>
      </c>
      <c r="C34" s="22" t="s">
        <v>36</v>
      </c>
      <c r="D34" s="22" t="s">
        <v>37</v>
      </c>
      <c r="E34" s="18" t="s">
        <v>79</v>
      </c>
      <c r="F34" s="18" t="s">
        <v>32</v>
      </c>
    </row>
    <row r="35" spans="1:6" ht="12.75">
      <c r="A35" s="15"/>
      <c r="B35" s="22" t="s">
        <v>21</v>
      </c>
      <c r="C35" s="22" t="s">
        <v>20</v>
      </c>
      <c r="D35" s="22" t="s">
        <v>33</v>
      </c>
      <c r="E35" s="18" t="s">
        <v>33</v>
      </c>
      <c r="F35" s="18" t="s">
        <v>34</v>
      </c>
    </row>
    <row r="36" spans="1:6" ht="12.75">
      <c r="A36" s="4" t="s">
        <v>26</v>
      </c>
      <c r="B36" s="4" t="s">
        <v>19</v>
      </c>
      <c r="C36" s="3" t="s">
        <v>28</v>
      </c>
      <c r="D36" s="4" t="s">
        <v>29</v>
      </c>
      <c r="E36" s="18" t="s">
        <v>80</v>
      </c>
      <c r="F36" s="18" t="s">
        <v>23</v>
      </c>
    </row>
    <row r="37" spans="1:5" ht="12.75">
      <c r="A37" s="11">
        <v>0</v>
      </c>
      <c r="B37" s="11">
        <v>0.08</v>
      </c>
      <c r="C37" s="8">
        <v>10000</v>
      </c>
      <c r="D37" s="11">
        <v>10000</v>
      </c>
      <c r="E37" s="18"/>
    </row>
    <row r="38" spans="1:8" ht="12.75">
      <c r="A38" s="11">
        <v>1</v>
      </c>
      <c r="B38" s="11">
        <v>0.08</v>
      </c>
      <c r="C38" s="8">
        <v>10000</v>
      </c>
      <c r="D38" s="30">
        <v>9503</v>
      </c>
      <c r="E38" s="18"/>
      <c r="F38" s="19" t="s">
        <v>7</v>
      </c>
      <c r="H38" t="s">
        <v>58</v>
      </c>
    </row>
    <row r="39" spans="1:6" ht="12.75">
      <c r="A39" s="30">
        <v>2</v>
      </c>
      <c r="B39" s="30">
        <v>0.1</v>
      </c>
      <c r="C39" s="31">
        <v>10000</v>
      </c>
      <c r="D39" s="24">
        <v>9486</v>
      </c>
      <c r="E39" s="18" t="s">
        <v>7</v>
      </c>
      <c r="F39" s="32">
        <f>PMT(B39,A41-A39+1,0,E41)</f>
        <v>150.1510574018125</v>
      </c>
    </row>
    <row r="40" spans="1:6" ht="12.75">
      <c r="A40" s="11">
        <v>3</v>
      </c>
      <c r="B40" s="11">
        <v>0.11</v>
      </c>
      <c r="C40" s="8">
        <v>10000</v>
      </c>
      <c r="D40" s="11">
        <v>9730</v>
      </c>
      <c r="E40" s="18"/>
      <c r="F40" s="32">
        <f>F39</f>
        <v>150.1510574018125</v>
      </c>
    </row>
    <row r="41" spans="1:6" ht="12.75">
      <c r="A41" s="11">
        <v>4</v>
      </c>
      <c r="B41" s="11">
        <v>0.11</v>
      </c>
      <c r="C41" s="8">
        <v>10000</v>
      </c>
      <c r="D41" s="11">
        <v>0</v>
      </c>
      <c r="E41" s="32">
        <f>D38-D37</f>
        <v>-497</v>
      </c>
      <c r="F41" s="32">
        <f>F40</f>
        <v>150.1510574018125</v>
      </c>
    </row>
    <row r="42" spans="1:6" ht="12.75">
      <c r="A42" s="11"/>
      <c r="B42" s="11"/>
      <c r="C42" s="8"/>
      <c r="D42" s="11"/>
      <c r="E42" s="15"/>
      <c r="F42" s="15"/>
    </row>
    <row r="43" ht="12.75">
      <c r="A43"/>
    </row>
    <row r="44" spans="1:6" ht="12.75">
      <c r="A44" s="13"/>
      <c r="B44" s="14"/>
      <c r="C44" s="13"/>
      <c r="D44" s="13"/>
      <c r="E44" s="13"/>
      <c r="F44" s="13"/>
    </row>
    <row r="45" spans="1:6" ht="12.75">
      <c r="A45" s="15"/>
      <c r="B45" s="16"/>
      <c r="C45" s="15"/>
      <c r="D45" s="15"/>
      <c r="E45" s="15"/>
      <c r="F45" s="15"/>
    </row>
    <row r="46" spans="1:6" ht="12.75">
      <c r="A46" s="1" t="s">
        <v>81</v>
      </c>
      <c r="B46" s="16"/>
      <c r="C46" s="15"/>
      <c r="D46" s="15"/>
      <c r="E46" s="15"/>
      <c r="F46" s="15"/>
    </row>
    <row r="47" spans="1:6" ht="12.75">
      <c r="A47" s="15"/>
      <c r="B47" s="22" t="s">
        <v>35</v>
      </c>
      <c r="C47" s="22" t="s">
        <v>36</v>
      </c>
      <c r="D47" s="22" t="s">
        <v>37</v>
      </c>
      <c r="E47" s="18" t="s">
        <v>79</v>
      </c>
      <c r="F47" s="18" t="s">
        <v>32</v>
      </c>
    </row>
    <row r="48" spans="1:6" ht="12.75">
      <c r="A48" s="15"/>
      <c r="B48" s="22" t="s">
        <v>21</v>
      </c>
      <c r="C48" s="22" t="s">
        <v>20</v>
      </c>
      <c r="D48" s="22" t="s">
        <v>33</v>
      </c>
      <c r="E48" s="18" t="s">
        <v>33</v>
      </c>
      <c r="F48" s="18" t="s">
        <v>34</v>
      </c>
    </row>
    <row r="49" spans="1:6" ht="12.75">
      <c r="A49" s="4" t="s">
        <v>26</v>
      </c>
      <c r="B49" s="4" t="s">
        <v>19</v>
      </c>
      <c r="C49" s="3" t="s">
        <v>28</v>
      </c>
      <c r="D49" s="4" t="s">
        <v>29</v>
      </c>
      <c r="E49" s="18" t="s">
        <v>80</v>
      </c>
      <c r="F49" s="18" t="s">
        <v>23</v>
      </c>
    </row>
    <row r="50" spans="1:6" ht="12.75">
      <c r="A50" s="24">
        <v>0</v>
      </c>
      <c r="B50" s="24">
        <v>0.08</v>
      </c>
      <c r="C50" s="18">
        <v>10000</v>
      </c>
      <c r="D50" s="24">
        <v>10000</v>
      </c>
      <c r="E50" s="18"/>
      <c r="F50" s="15"/>
    </row>
    <row r="51" spans="1:6" ht="12.75">
      <c r="A51" s="24">
        <v>1</v>
      </c>
      <c r="B51" s="24">
        <v>0.08</v>
      </c>
      <c r="C51" s="18">
        <v>10000</v>
      </c>
      <c r="D51" s="24">
        <v>9503</v>
      </c>
      <c r="E51" s="18"/>
      <c r="F51" s="19" t="s">
        <v>7</v>
      </c>
    </row>
    <row r="52" spans="1:6" ht="12.75">
      <c r="A52" s="24">
        <v>2</v>
      </c>
      <c r="B52" s="24">
        <v>0.1</v>
      </c>
      <c r="C52" s="18">
        <v>10000</v>
      </c>
      <c r="D52" s="33">
        <v>9486</v>
      </c>
      <c r="E52" s="18" t="s">
        <v>7</v>
      </c>
      <c r="F52" s="19" t="s">
        <v>7</v>
      </c>
    </row>
    <row r="53" spans="1:6" ht="12.75">
      <c r="A53" s="33">
        <v>3</v>
      </c>
      <c r="B53" s="33">
        <v>0.11</v>
      </c>
      <c r="C53" s="34">
        <v>10000</v>
      </c>
      <c r="D53" s="24">
        <v>9730</v>
      </c>
      <c r="E53" s="18"/>
      <c r="F53" s="35">
        <f>PMT(B53,A54-A53+1,0,E54)</f>
        <v>8.056872037914685</v>
      </c>
    </row>
    <row r="54" spans="1:6" ht="12.75">
      <c r="A54" s="24">
        <v>4</v>
      </c>
      <c r="B54" s="24">
        <v>0.11</v>
      </c>
      <c r="C54" s="18">
        <v>10000</v>
      </c>
      <c r="D54" s="24">
        <v>0</v>
      </c>
      <c r="E54" s="35">
        <f>D52-D51</f>
        <v>-17</v>
      </c>
      <c r="F54" s="35">
        <f>F53</f>
        <v>8.056872037914685</v>
      </c>
    </row>
    <row r="55" spans="1:6" ht="12.75">
      <c r="A55" s="11"/>
      <c r="B55" s="11"/>
      <c r="C55" s="8"/>
      <c r="D55" s="11"/>
      <c r="E55" s="15"/>
      <c r="F55" s="15"/>
    </row>
    <row r="56" ht="12.75">
      <c r="A56"/>
    </row>
    <row r="57" spans="1:6" ht="12.75">
      <c r="A57" s="13"/>
      <c r="B57" s="14"/>
      <c r="C57" s="13"/>
      <c r="D57" s="13"/>
      <c r="E57" s="13"/>
      <c r="F57" s="13"/>
    </row>
    <row r="58" spans="1:6" ht="12.75">
      <c r="A58" s="15"/>
      <c r="B58" s="16"/>
      <c r="C58" s="15"/>
      <c r="D58" s="15"/>
      <c r="E58" s="15"/>
      <c r="F58" s="15"/>
    </row>
    <row r="59" spans="1:11" ht="12.75">
      <c r="A59" s="1" t="s">
        <v>81</v>
      </c>
      <c r="B59" s="16"/>
      <c r="C59" s="15"/>
      <c r="D59" s="15"/>
      <c r="E59" s="15"/>
      <c r="F59" s="15"/>
      <c r="G59" s="3" t="s">
        <v>60</v>
      </c>
      <c r="H59" s="1"/>
      <c r="I59" s="1"/>
      <c r="J59" s="1"/>
      <c r="K59" s="1"/>
    </row>
    <row r="60" spans="1:11" ht="12.75">
      <c r="A60" s="15"/>
      <c r="B60" s="22" t="s">
        <v>35</v>
      </c>
      <c r="C60" s="22" t="s">
        <v>36</v>
      </c>
      <c r="D60" s="22" t="s">
        <v>37</v>
      </c>
      <c r="E60" s="18" t="s">
        <v>79</v>
      </c>
      <c r="F60" s="18" t="s">
        <v>32</v>
      </c>
      <c r="G60" s="3" t="s">
        <v>62</v>
      </c>
      <c r="H60" s="1"/>
      <c r="I60" s="1"/>
      <c r="J60" s="1"/>
      <c r="K60" s="1"/>
    </row>
    <row r="61" spans="1:11" ht="12.75">
      <c r="A61" s="15"/>
      <c r="B61" s="22" t="s">
        <v>21</v>
      </c>
      <c r="C61" s="22" t="s">
        <v>20</v>
      </c>
      <c r="D61" s="22" t="s">
        <v>33</v>
      </c>
      <c r="E61" s="18" t="s">
        <v>33</v>
      </c>
      <c r="F61" s="18" t="s">
        <v>34</v>
      </c>
      <c r="G61" s="3" t="s">
        <v>61</v>
      </c>
      <c r="H61" s="1"/>
      <c r="I61" s="1"/>
      <c r="J61" s="1"/>
      <c r="K61" s="1"/>
    </row>
    <row r="62" spans="1:7" ht="12.75">
      <c r="A62" s="4" t="s">
        <v>26</v>
      </c>
      <c r="B62" s="4" t="s">
        <v>19</v>
      </c>
      <c r="C62" s="3" t="s">
        <v>28</v>
      </c>
      <c r="D62" s="4" t="s">
        <v>29</v>
      </c>
      <c r="E62" s="18" t="s">
        <v>80</v>
      </c>
      <c r="F62" s="18" t="s">
        <v>23</v>
      </c>
      <c r="G62" s="1" t="s">
        <v>59</v>
      </c>
    </row>
    <row r="63" spans="1:6" ht="12.75">
      <c r="A63" s="24">
        <v>0</v>
      </c>
      <c r="B63" s="24">
        <v>0.08</v>
      </c>
      <c r="C63" s="18">
        <v>10000</v>
      </c>
      <c r="D63" s="24">
        <v>10000</v>
      </c>
      <c r="E63" s="18"/>
      <c r="F63" s="15"/>
    </row>
    <row r="64" spans="1:6" ht="12.75">
      <c r="A64" s="24">
        <v>1</v>
      </c>
      <c r="B64" s="24">
        <v>0.08</v>
      </c>
      <c r="C64" s="18">
        <v>10000</v>
      </c>
      <c r="D64" s="24">
        <v>9503</v>
      </c>
      <c r="E64" s="18"/>
      <c r="F64" s="19" t="s">
        <v>7</v>
      </c>
    </row>
    <row r="65" spans="1:6" ht="12.75">
      <c r="A65" s="24">
        <v>2</v>
      </c>
      <c r="B65" s="24">
        <v>0.1</v>
      </c>
      <c r="C65" s="18">
        <v>10000</v>
      </c>
      <c r="D65" s="24">
        <v>9486</v>
      </c>
      <c r="E65" s="18" t="s">
        <v>7</v>
      </c>
      <c r="F65" s="19" t="s">
        <v>7</v>
      </c>
    </row>
    <row r="66" spans="1:6" ht="12.75">
      <c r="A66" s="24">
        <v>3</v>
      </c>
      <c r="B66" s="24">
        <v>0.11</v>
      </c>
      <c r="C66" s="18">
        <v>10000</v>
      </c>
      <c r="D66" s="36">
        <v>9730</v>
      </c>
      <c r="E66" s="18"/>
      <c r="F66" s="19" t="s">
        <v>7</v>
      </c>
    </row>
    <row r="67" spans="1:6" ht="12.75">
      <c r="A67" s="36">
        <v>4</v>
      </c>
      <c r="B67" s="36">
        <v>0.11</v>
      </c>
      <c r="C67" s="37">
        <v>10000</v>
      </c>
      <c r="D67" s="24">
        <v>0</v>
      </c>
      <c r="E67" s="38">
        <f>D66-D65</f>
        <v>244</v>
      </c>
      <c r="F67" s="38">
        <f>-E67</f>
        <v>-244</v>
      </c>
    </row>
    <row r="68" spans="1:6" ht="12.75">
      <c r="A68" s="11"/>
      <c r="B68" s="11"/>
      <c r="C68" s="8"/>
      <c r="D68" s="11"/>
      <c r="E68" s="15"/>
      <c r="F68" s="15"/>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2" ht="12.75">
      <c r="A92"/>
    </row>
    <row r="93" ht="12.75">
      <c r="A93"/>
    </row>
    <row r="94" ht="12.75">
      <c r="A94"/>
    </row>
    <row r="95" ht="12.75">
      <c r="A95"/>
    </row>
    <row r="96" ht="12.75">
      <c r="A96"/>
    </row>
    <row r="97" ht="12.75">
      <c r="A97"/>
    </row>
    <row r="98" ht="12.75">
      <c r="A98"/>
    </row>
    <row r="99" ht="12.75">
      <c r="A99"/>
    </row>
    <row r="100" ht="12.75">
      <c r="A100"/>
    </row>
    <row r="101" ht="12.75">
      <c r="A101"/>
    </row>
    <row r="102" ht="12.75">
      <c r="A102"/>
    </row>
    <row r="103" ht="12.75">
      <c r="A103"/>
    </row>
    <row r="104" ht="12.75">
      <c r="A104"/>
    </row>
    <row r="105" ht="12.75">
      <c r="A105"/>
    </row>
    <row r="106" ht="12.75">
      <c r="A106"/>
    </row>
    <row r="107" ht="12.75">
      <c r="A107"/>
    </row>
    <row r="108" ht="12.75">
      <c r="A108"/>
    </row>
    <row r="109" ht="12.75">
      <c r="A109"/>
    </row>
    <row r="110" ht="12.75">
      <c r="A110"/>
    </row>
    <row r="111" ht="12.75">
      <c r="A111"/>
    </row>
    <row r="112" ht="12.75">
      <c r="A112"/>
    </row>
    <row r="113" ht="12.75">
      <c r="A113"/>
    </row>
    <row r="114" ht="12.75">
      <c r="A114"/>
    </row>
    <row r="115" ht="12.75">
      <c r="A115"/>
    </row>
    <row r="116" ht="12.75">
      <c r="A116"/>
    </row>
    <row r="117" ht="12.75">
      <c r="A117"/>
    </row>
    <row r="118" ht="12.75">
      <c r="A118"/>
    </row>
    <row r="119" ht="12.75">
      <c r="A119"/>
    </row>
    <row r="120" ht="12.75">
      <c r="A120"/>
    </row>
    <row r="121" ht="12.75">
      <c r="A121"/>
    </row>
    <row r="122" ht="12.75">
      <c r="A122"/>
    </row>
    <row r="123" ht="12.75">
      <c r="A123"/>
    </row>
    <row r="124" ht="12.75">
      <c r="A124"/>
    </row>
    <row r="125" ht="12.75">
      <c r="A125"/>
    </row>
    <row r="126" ht="12.75">
      <c r="A126"/>
    </row>
    <row r="127" ht="12.75">
      <c r="A127"/>
    </row>
    <row r="128" ht="12.75">
      <c r="A128"/>
    </row>
    <row r="129" ht="12.75">
      <c r="A129"/>
    </row>
    <row r="130" ht="12.75">
      <c r="A130"/>
    </row>
    <row r="131" ht="12.75">
      <c r="A131"/>
    </row>
    <row r="132" ht="12.75">
      <c r="A132"/>
    </row>
    <row r="133" ht="12.75">
      <c r="A133"/>
    </row>
    <row r="134" ht="12.75">
      <c r="A134"/>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181" ht="12.75">
      <c r="A181"/>
    </row>
    <row r="182" ht="12.75">
      <c r="A182"/>
    </row>
    <row r="183" ht="12.75">
      <c r="A183"/>
    </row>
    <row r="184" ht="12.75">
      <c r="A184"/>
    </row>
    <row r="185" ht="12.75">
      <c r="A185"/>
    </row>
    <row r="186" ht="12.75">
      <c r="A186"/>
    </row>
    <row r="187" ht="12.75">
      <c r="A187"/>
    </row>
    <row r="188" ht="12.75">
      <c r="A188"/>
    </row>
    <row r="189" ht="12.75">
      <c r="A189"/>
    </row>
    <row r="190" ht="12.75">
      <c r="A190"/>
    </row>
    <row r="191" ht="12.75">
      <c r="A191"/>
    </row>
    <row r="192" ht="12.75">
      <c r="A192"/>
    </row>
    <row r="193" ht="12.75">
      <c r="A193"/>
    </row>
    <row r="194" ht="12.75">
      <c r="A194"/>
    </row>
    <row r="195" ht="12.75">
      <c r="A195"/>
    </row>
    <row r="196" ht="12.75">
      <c r="A196"/>
    </row>
    <row r="197" ht="12.75">
      <c r="A197"/>
    </row>
    <row r="198" ht="12.75">
      <c r="A198"/>
    </row>
    <row r="199" ht="12.75">
      <c r="A199"/>
    </row>
    <row r="200" ht="12.75">
      <c r="A200"/>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sheetData>
  <printOptions/>
  <pageMargins left="0.75" right="0.75" top="1" bottom="1" header="0.5" footer="0.5"/>
  <pageSetup horizontalDpi="200" verticalDpi="2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L84"/>
  <sheetViews>
    <sheetView workbookViewId="0" topLeftCell="A1">
      <selection activeCell="A1" sqref="A1"/>
    </sheetView>
  </sheetViews>
  <sheetFormatPr defaultColWidth="9.140625" defaultRowHeight="12.75"/>
  <cols>
    <col min="1" max="1" width="9.140625" style="8" customWidth="1"/>
    <col min="2" max="3" width="11.28125" style="0" customWidth="1"/>
    <col min="4" max="5" width="10.00390625" style="0" customWidth="1"/>
    <col min="6" max="6" width="10.7109375" style="0" customWidth="1"/>
    <col min="7" max="7" width="11.140625" style="0" customWidth="1"/>
    <col min="8" max="8" width="11.28125" style="0" customWidth="1"/>
    <col min="9" max="9" width="10.7109375" style="0" customWidth="1"/>
  </cols>
  <sheetData>
    <row r="1" ht="15">
      <c r="A1" s="7" t="s">
        <v>63</v>
      </c>
    </row>
    <row r="2" ht="12.75">
      <c r="A2" t="s">
        <v>51</v>
      </c>
    </row>
    <row r="3" ht="12.75">
      <c r="A3" s="1" t="s">
        <v>81</v>
      </c>
    </row>
    <row r="4" ht="12.75">
      <c r="A4" t="s">
        <v>52</v>
      </c>
    </row>
    <row r="5" ht="12.75">
      <c r="A5" t="s">
        <v>53</v>
      </c>
    </row>
    <row r="6" ht="12.75">
      <c r="A6"/>
    </row>
    <row r="7" ht="12.75">
      <c r="A7" t="s">
        <v>54</v>
      </c>
    </row>
    <row r="8" ht="12.75">
      <c r="A8" t="s">
        <v>55</v>
      </c>
    </row>
    <row r="9" ht="12.75">
      <c r="A9"/>
    </row>
    <row r="10" ht="12.75">
      <c r="A10" t="s">
        <v>77</v>
      </c>
    </row>
    <row r="11" spans="1:5" ht="12.75">
      <c r="A11" t="s">
        <v>64</v>
      </c>
      <c r="E11" s="4" t="s">
        <v>29</v>
      </c>
    </row>
    <row r="12" spans="1:5" ht="12.75">
      <c r="A12"/>
      <c r="E12" s="4" t="s">
        <v>56</v>
      </c>
    </row>
    <row r="13" spans="1:5" ht="12.75">
      <c r="A13" s="4" t="s">
        <v>26</v>
      </c>
      <c r="B13" s="4" t="s">
        <v>27</v>
      </c>
      <c r="C13" s="3" t="s">
        <v>28</v>
      </c>
      <c r="D13" s="4" t="s">
        <v>29</v>
      </c>
      <c r="E13" s="4" t="s">
        <v>57</v>
      </c>
    </row>
    <row r="14" spans="1:5" ht="12.75">
      <c r="A14" s="24">
        <v>0</v>
      </c>
      <c r="B14" s="24">
        <v>0.08</v>
      </c>
      <c r="C14" s="18">
        <v>10000</v>
      </c>
      <c r="D14" s="24">
        <v>10000</v>
      </c>
      <c r="E14" s="53">
        <f>D14/C14</f>
        <v>1</v>
      </c>
    </row>
    <row r="15" spans="1:5" ht="12.75">
      <c r="A15" s="24">
        <v>1</v>
      </c>
      <c r="B15" s="24">
        <v>0.08</v>
      </c>
      <c r="C15" s="18">
        <v>10000</v>
      </c>
      <c r="D15" s="42">
        <f>PV(0.05,3,-800,-10000)</f>
        <v>10816.974408811144</v>
      </c>
      <c r="E15" s="53">
        <f>D15/C15</f>
        <v>1.0816974408811144</v>
      </c>
    </row>
    <row r="16" spans="1:5" ht="12.75">
      <c r="A16" s="24">
        <v>2</v>
      </c>
      <c r="B16" s="24">
        <v>0.06</v>
      </c>
      <c r="C16" s="18">
        <v>10000</v>
      </c>
      <c r="D16" s="42">
        <f>PV(0.06,2,-800,-10000)</f>
        <v>10366.678533285867</v>
      </c>
      <c r="E16" s="53">
        <f>D16/C16</f>
        <v>1.0366678533285867</v>
      </c>
    </row>
    <row r="17" spans="1:5" ht="12.75">
      <c r="A17" s="24">
        <v>3</v>
      </c>
      <c r="B17" s="24">
        <v>0.05</v>
      </c>
      <c r="C17" s="18">
        <v>10000</v>
      </c>
      <c r="D17" s="42">
        <f>PV(0.05,1,-800,-10000)</f>
        <v>10285.714285714284</v>
      </c>
      <c r="E17" s="53">
        <f>D17/C17</f>
        <v>1.0285714285714285</v>
      </c>
    </row>
    <row r="18" spans="1:5" ht="12.75">
      <c r="A18" s="24">
        <v>4</v>
      </c>
      <c r="B18" s="24">
        <v>0.05</v>
      </c>
      <c r="C18" s="18">
        <v>10000</v>
      </c>
      <c r="D18" s="24">
        <v>0</v>
      </c>
      <c r="E18" s="53">
        <f>D18/C18</f>
        <v>0</v>
      </c>
    </row>
    <row r="19" ht="12.75">
      <c r="A19"/>
    </row>
    <row r="20" spans="1:6" ht="12.75">
      <c r="A20" s="13"/>
      <c r="B20" s="14"/>
      <c r="C20" s="13"/>
      <c r="D20" s="13"/>
      <c r="E20" s="13"/>
      <c r="F20" s="13"/>
    </row>
    <row r="21" spans="1:6" ht="12.75">
      <c r="A21" s="15"/>
      <c r="B21" s="16"/>
      <c r="C21" s="15"/>
      <c r="D21" s="15"/>
      <c r="E21" s="15"/>
      <c r="F21" s="15"/>
    </row>
    <row r="22" spans="1:6" ht="12.75">
      <c r="A22" s="1" t="s">
        <v>81</v>
      </c>
      <c r="B22" s="16"/>
      <c r="C22" s="15"/>
      <c r="D22" s="15"/>
      <c r="E22" s="15"/>
      <c r="F22" s="15"/>
    </row>
    <row r="23" spans="1:10" ht="12.75">
      <c r="A23" s="15"/>
      <c r="B23" s="22" t="s">
        <v>35</v>
      </c>
      <c r="C23" s="22" t="s">
        <v>36</v>
      </c>
      <c r="D23" s="22" t="s">
        <v>37</v>
      </c>
      <c r="E23" s="18" t="s">
        <v>79</v>
      </c>
      <c r="F23" s="18" t="s">
        <v>32</v>
      </c>
      <c r="H23" s="8" t="s">
        <v>65</v>
      </c>
      <c r="I23" s="8" t="s">
        <v>68</v>
      </c>
      <c r="J23" s="8" t="s">
        <v>22</v>
      </c>
    </row>
    <row r="24" spans="1:10" ht="12.75">
      <c r="A24" s="15"/>
      <c r="B24" s="22" t="s">
        <v>21</v>
      </c>
      <c r="C24" s="22" t="s">
        <v>20</v>
      </c>
      <c r="D24" s="22" t="s">
        <v>33</v>
      </c>
      <c r="E24" s="18" t="s">
        <v>33</v>
      </c>
      <c r="F24" s="18" t="s">
        <v>34</v>
      </c>
      <c r="H24" s="8" t="s">
        <v>66</v>
      </c>
      <c r="I24" s="8" t="s">
        <v>21</v>
      </c>
      <c r="J24" s="8" t="s">
        <v>21</v>
      </c>
    </row>
    <row r="25" spans="1:10" ht="12.75">
      <c r="A25" s="4" t="s">
        <v>26</v>
      </c>
      <c r="B25" s="4" t="s">
        <v>19</v>
      </c>
      <c r="C25" s="3" t="s">
        <v>28</v>
      </c>
      <c r="D25" s="4" t="s">
        <v>29</v>
      </c>
      <c r="E25" s="18" t="s">
        <v>80</v>
      </c>
      <c r="F25" s="18" t="s">
        <v>23</v>
      </c>
      <c r="H25" s="8" t="s">
        <v>67</v>
      </c>
      <c r="I25" s="8" t="s">
        <v>67</v>
      </c>
      <c r="J25" s="8" t="s">
        <v>67</v>
      </c>
    </row>
    <row r="26" spans="1:10" ht="12.75">
      <c r="A26" s="11">
        <v>0</v>
      </c>
      <c r="B26" s="11">
        <v>0.08</v>
      </c>
      <c r="C26" s="21">
        <v>10000</v>
      </c>
      <c r="D26" s="11">
        <v>10000</v>
      </c>
      <c r="E26" s="18"/>
      <c r="H26" s="8" t="s">
        <v>20</v>
      </c>
      <c r="I26" s="8" t="s">
        <v>68</v>
      </c>
      <c r="J26" s="8" t="s">
        <v>22</v>
      </c>
    </row>
    <row r="27" spans="1:10" ht="12.75">
      <c r="A27" s="20">
        <v>1</v>
      </c>
      <c r="B27" s="20">
        <v>0.08</v>
      </c>
      <c r="C27" s="8">
        <v>10000</v>
      </c>
      <c r="D27" s="41">
        <f>PV(0.05,3,-800,-10000)</f>
        <v>10816.974408811144</v>
      </c>
      <c r="E27" s="18"/>
      <c r="F27" s="23">
        <v>0</v>
      </c>
      <c r="H27" s="54">
        <v>800</v>
      </c>
      <c r="I27" s="54">
        <v>0</v>
      </c>
      <c r="J27" s="54">
        <f>H27+I27</f>
        <v>800</v>
      </c>
    </row>
    <row r="28" spans="1:10" ht="12.75">
      <c r="A28" s="11">
        <v>2</v>
      </c>
      <c r="B28" s="11">
        <v>0.06</v>
      </c>
      <c r="C28" s="8">
        <v>10000</v>
      </c>
      <c r="D28" s="40">
        <f>PV(0.06,2,-800,-10000)</f>
        <v>10366.678533285867</v>
      </c>
      <c r="E28" s="18" t="s">
        <v>7</v>
      </c>
      <c r="F28" s="23">
        <v>0</v>
      </c>
      <c r="H28" s="54">
        <v>800</v>
      </c>
      <c r="I28" s="54">
        <v>200</v>
      </c>
      <c r="J28" s="54">
        <f>H28+I28</f>
        <v>1000</v>
      </c>
    </row>
    <row r="29" spans="1:10" ht="12.75">
      <c r="A29" s="11">
        <v>3</v>
      </c>
      <c r="B29" s="11">
        <v>0.05</v>
      </c>
      <c r="C29" s="8">
        <v>10000</v>
      </c>
      <c r="D29" s="40">
        <f>PV(0.05,1,-800,-10000)</f>
        <v>10285.714285714284</v>
      </c>
      <c r="E29" s="18"/>
      <c r="F29" s="23">
        <v>0</v>
      </c>
      <c r="H29" s="54">
        <v>800</v>
      </c>
      <c r="I29" s="54">
        <v>300</v>
      </c>
      <c r="J29" s="54">
        <f>H29+I29</f>
        <v>1100</v>
      </c>
    </row>
    <row r="30" spans="1:10" ht="12.75">
      <c r="A30" s="11">
        <v>4</v>
      </c>
      <c r="B30" s="11">
        <v>0.05</v>
      </c>
      <c r="C30" s="8">
        <v>10000</v>
      </c>
      <c r="D30" s="11">
        <v>0</v>
      </c>
      <c r="E30" s="23">
        <v>0</v>
      </c>
      <c r="F30" s="23">
        <v>0</v>
      </c>
      <c r="H30" s="54">
        <v>800</v>
      </c>
      <c r="I30" s="54">
        <v>300</v>
      </c>
      <c r="J30" s="54">
        <f>H30+I30</f>
        <v>1100</v>
      </c>
    </row>
    <row r="31" spans="1:10" ht="12.75">
      <c r="A31" s="11"/>
      <c r="B31" s="11"/>
      <c r="C31" s="8"/>
      <c r="D31" s="11"/>
      <c r="E31" s="15"/>
      <c r="F31" s="15"/>
      <c r="H31" s="54">
        <f>SUM(H27:H30)</f>
        <v>3200</v>
      </c>
      <c r="I31" s="54">
        <f>SUM(I27:I30)</f>
        <v>800</v>
      </c>
      <c r="J31" s="54">
        <f>SUM(J27:J30)</f>
        <v>4000</v>
      </c>
    </row>
    <row r="32" spans="1:6" ht="12.75">
      <c r="A32" s="13"/>
      <c r="B32" s="14"/>
      <c r="C32" s="13"/>
      <c r="D32" s="13"/>
      <c r="E32" s="13"/>
      <c r="F32" s="13"/>
    </row>
    <row r="33" spans="1:6" ht="12.75">
      <c r="A33" s="15"/>
      <c r="B33" s="16"/>
      <c r="C33" s="15"/>
      <c r="D33" s="15"/>
      <c r="E33" s="15"/>
      <c r="F33" s="15"/>
    </row>
    <row r="34" spans="1:6" ht="12.75">
      <c r="A34" s="1" t="s">
        <v>81</v>
      </c>
      <c r="B34" s="16"/>
      <c r="C34" s="15"/>
      <c r="D34" s="15"/>
      <c r="E34" s="15"/>
      <c r="F34" s="15"/>
    </row>
    <row r="35" spans="1:6" ht="12.75">
      <c r="A35" s="15"/>
      <c r="B35" s="22" t="s">
        <v>35</v>
      </c>
      <c r="C35" s="22" t="s">
        <v>36</v>
      </c>
      <c r="D35" s="22" t="s">
        <v>37</v>
      </c>
      <c r="E35" s="18" t="s">
        <v>79</v>
      </c>
      <c r="F35" s="18" t="s">
        <v>32</v>
      </c>
    </row>
    <row r="36" spans="1:6" ht="12.75">
      <c r="A36" s="15"/>
      <c r="B36" s="22" t="s">
        <v>21</v>
      </c>
      <c r="C36" s="22" t="s">
        <v>20</v>
      </c>
      <c r="D36" s="22" t="s">
        <v>33</v>
      </c>
      <c r="E36" s="18" t="s">
        <v>33</v>
      </c>
      <c r="F36" s="18" t="s">
        <v>34</v>
      </c>
    </row>
    <row r="37" spans="1:6" ht="12.75">
      <c r="A37" s="4" t="s">
        <v>26</v>
      </c>
      <c r="B37" s="4" t="s">
        <v>19</v>
      </c>
      <c r="C37" s="3" t="s">
        <v>28</v>
      </c>
      <c r="D37" s="4" t="s">
        <v>29</v>
      </c>
      <c r="E37" s="18" t="s">
        <v>80</v>
      </c>
      <c r="F37" s="18" t="s">
        <v>23</v>
      </c>
    </row>
    <row r="38" spans="1:8" ht="12.75">
      <c r="A38" s="24">
        <v>0</v>
      </c>
      <c r="B38" s="24">
        <v>0.08</v>
      </c>
      <c r="C38" s="18">
        <v>10000</v>
      </c>
      <c r="D38" s="24">
        <v>10000</v>
      </c>
      <c r="E38" s="18"/>
      <c r="H38" t="s">
        <v>7</v>
      </c>
    </row>
    <row r="39" spans="1:11" ht="12.75">
      <c r="A39" s="24">
        <v>1</v>
      </c>
      <c r="B39" s="24">
        <v>0.08</v>
      </c>
      <c r="C39" s="18">
        <v>10000</v>
      </c>
      <c r="D39" s="43">
        <f>PV(0.05,3,-800,-10000)</f>
        <v>10816.974408811144</v>
      </c>
      <c r="E39" s="18"/>
      <c r="F39" s="19" t="s">
        <v>7</v>
      </c>
      <c r="H39" t="s">
        <v>69</v>
      </c>
      <c r="I39" t="s">
        <v>23</v>
      </c>
      <c r="J39" t="s">
        <v>70</v>
      </c>
      <c r="K39" t="s">
        <v>71</v>
      </c>
    </row>
    <row r="40" spans="1:12" ht="12.75">
      <c r="A40" s="30">
        <v>2</v>
      </c>
      <c r="B40" s="30">
        <v>0.06</v>
      </c>
      <c r="C40" s="31">
        <v>10000</v>
      </c>
      <c r="D40" s="42">
        <f>PV(0.06,2,-800,-10000)</f>
        <v>10366.678533285867</v>
      </c>
      <c r="E40" s="18" t="s">
        <v>7</v>
      </c>
      <c r="F40" s="32">
        <f>PMT(B40,A42-A40+1,0,E42)</f>
        <v>-256.6196786063395</v>
      </c>
      <c r="H40" s="8">
        <v>817</v>
      </c>
      <c r="I40" s="8">
        <v>0</v>
      </c>
      <c r="J40" s="8">
        <v>800</v>
      </c>
      <c r="K40" s="8">
        <v>800</v>
      </c>
      <c r="L40" s="8"/>
    </row>
    <row r="41" spans="1:12" ht="12.75">
      <c r="A41" s="24">
        <v>3</v>
      </c>
      <c r="B41" s="24">
        <v>0.05</v>
      </c>
      <c r="C41" s="18">
        <v>10000</v>
      </c>
      <c r="D41" s="42">
        <f>PV(0.05,1,-800,-10000)</f>
        <v>10285.714285714284</v>
      </c>
      <c r="E41" s="18"/>
      <c r="F41" s="32">
        <f>F40</f>
        <v>-256.6196786063395</v>
      </c>
      <c r="H41" s="8">
        <v>-450</v>
      </c>
      <c r="I41" s="8">
        <v>-257</v>
      </c>
      <c r="J41" s="8">
        <v>800</v>
      </c>
      <c r="K41" s="8">
        <v>1000</v>
      </c>
      <c r="L41" s="8"/>
    </row>
    <row r="42" spans="1:12" ht="12.75">
      <c r="A42" s="24">
        <v>4</v>
      </c>
      <c r="B42" s="24">
        <v>0.05</v>
      </c>
      <c r="C42" s="18">
        <v>10000</v>
      </c>
      <c r="D42" s="24">
        <v>0</v>
      </c>
      <c r="E42" s="32">
        <f>D39-D38</f>
        <v>816.9744088111438</v>
      </c>
      <c r="F42" s="32">
        <f>F41</f>
        <v>-256.6196786063395</v>
      </c>
      <c r="H42" s="8">
        <v>-81</v>
      </c>
      <c r="I42" s="8">
        <v>-272</v>
      </c>
      <c r="J42" s="8">
        <v>800</v>
      </c>
      <c r="K42" s="8">
        <v>1100</v>
      </c>
      <c r="L42" s="8"/>
    </row>
    <row r="43" spans="1:12" ht="12.75">
      <c r="A43" s="11"/>
      <c r="B43" s="11"/>
      <c r="C43" s="8"/>
      <c r="D43" s="11"/>
      <c r="E43" s="15"/>
      <c r="F43" s="15"/>
      <c r="H43" s="8">
        <v>0</v>
      </c>
      <c r="I43" s="8">
        <v>0</v>
      </c>
      <c r="J43" s="8">
        <v>800</v>
      </c>
      <c r="K43" s="8">
        <v>1100</v>
      </c>
      <c r="L43" s="8"/>
    </row>
    <row r="44" spans="1:6" ht="12.75">
      <c r="A44" s="13"/>
      <c r="B44" s="14"/>
      <c r="C44" s="13"/>
      <c r="D44" s="13"/>
      <c r="E44" s="13"/>
      <c r="F44" s="13"/>
    </row>
    <row r="45" spans="1:6" ht="12.75">
      <c r="A45" s="15"/>
      <c r="B45" s="16"/>
      <c r="C45" s="15"/>
      <c r="D45" s="15"/>
      <c r="E45" s="15"/>
      <c r="F45" s="15"/>
    </row>
    <row r="46" spans="1:6" ht="12.75">
      <c r="A46" s="1" t="s">
        <v>81</v>
      </c>
      <c r="B46" s="16"/>
      <c r="C46" s="15"/>
      <c r="D46" s="15"/>
      <c r="E46" s="15"/>
      <c r="F46" s="15"/>
    </row>
    <row r="47" spans="1:6" ht="12.75">
      <c r="A47" s="15"/>
      <c r="B47" s="22" t="s">
        <v>35</v>
      </c>
      <c r="C47" s="22" t="s">
        <v>36</v>
      </c>
      <c r="D47" s="22" t="s">
        <v>37</v>
      </c>
      <c r="E47" s="18" t="s">
        <v>18</v>
      </c>
      <c r="F47" s="18" t="s">
        <v>32</v>
      </c>
    </row>
    <row r="48" spans="1:6" ht="12.75">
      <c r="A48" s="15"/>
      <c r="B48" s="22" t="s">
        <v>21</v>
      </c>
      <c r="C48" s="22" t="s">
        <v>20</v>
      </c>
      <c r="D48" s="22" t="s">
        <v>33</v>
      </c>
      <c r="E48" s="18" t="s">
        <v>32</v>
      </c>
      <c r="F48" s="18" t="s">
        <v>34</v>
      </c>
    </row>
    <row r="49" spans="1:6" ht="12.75">
      <c r="A49" s="4" t="s">
        <v>26</v>
      </c>
      <c r="B49" s="4" t="s">
        <v>19</v>
      </c>
      <c r="C49" s="3" t="s">
        <v>28</v>
      </c>
      <c r="D49" s="4" t="s">
        <v>29</v>
      </c>
      <c r="E49" s="18" t="s">
        <v>33</v>
      </c>
      <c r="F49" s="18" t="s">
        <v>23</v>
      </c>
    </row>
    <row r="50" spans="1:6" ht="12.75">
      <c r="A50" s="44">
        <v>0</v>
      </c>
      <c r="B50" s="44">
        <v>0.08</v>
      </c>
      <c r="C50" s="45">
        <v>10000</v>
      </c>
      <c r="D50" s="44">
        <v>10000</v>
      </c>
      <c r="E50" s="18"/>
      <c r="F50" s="15"/>
    </row>
    <row r="51" spans="1:6" ht="12.75">
      <c r="A51" s="44">
        <v>1</v>
      </c>
      <c r="B51" s="44">
        <v>0.08</v>
      </c>
      <c r="C51" s="45">
        <v>10000</v>
      </c>
      <c r="D51" s="46">
        <f>PV(0.05,3,-800,-10000)</f>
        <v>10816.974408811144</v>
      </c>
      <c r="E51" s="18"/>
      <c r="F51" s="19" t="s">
        <v>7</v>
      </c>
    </row>
    <row r="52" spans="1:6" ht="12.75">
      <c r="A52" s="44">
        <v>2</v>
      </c>
      <c r="B52" s="44">
        <v>0.06</v>
      </c>
      <c r="C52" s="45">
        <v>10000</v>
      </c>
      <c r="D52" s="49">
        <f>PV(0.06,2,-800,-10000)</f>
        <v>10366.678533285867</v>
      </c>
      <c r="E52" s="18" t="s">
        <v>7</v>
      </c>
      <c r="F52" s="19" t="s">
        <v>7</v>
      </c>
    </row>
    <row r="53" spans="1:6" ht="12.75">
      <c r="A53" s="51">
        <v>3</v>
      </c>
      <c r="B53" s="51">
        <v>0.05</v>
      </c>
      <c r="C53" s="52">
        <v>10000</v>
      </c>
      <c r="D53" s="46">
        <f>PV(0.05,1,-800,-10000)</f>
        <v>10285.714285714284</v>
      </c>
      <c r="E53" s="18"/>
      <c r="F53" s="35">
        <f>PMT(B53,A54-A53+1,0,E54)</f>
        <v>219.65652464647633</v>
      </c>
    </row>
    <row r="54" spans="1:6" ht="12.75">
      <c r="A54" s="47">
        <v>4</v>
      </c>
      <c r="B54" s="47">
        <v>0.05</v>
      </c>
      <c r="C54" s="48">
        <v>10000</v>
      </c>
      <c r="D54" s="47">
        <v>0</v>
      </c>
      <c r="E54" s="35">
        <f>D52-D51</f>
        <v>-450.29587552527664</v>
      </c>
      <c r="F54" s="35">
        <f>F53</f>
        <v>219.65652464647633</v>
      </c>
    </row>
    <row r="55" spans="1:6" ht="12.75">
      <c r="A55" s="11"/>
      <c r="B55" s="11"/>
      <c r="C55" s="8"/>
      <c r="D55" s="11"/>
      <c r="E55" s="15"/>
      <c r="F55" s="15"/>
    </row>
    <row r="56" spans="1:6" ht="12.75">
      <c r="A56" s="11"/>
      <c r="B56" s="11"/>
      <c r="C56" s="8"/>
      <c r="D56" s="11"/>
      <c r="E56" s="15"/>
      <c r="F56" s="15"/>
    </row>
    <row r="57" spans="1:6" ht="12.75">
      <c r="A57" s="13"/>
      <c r="B57" s="14"/>
      <c r="C57" s="13"/>
      <c r="D57" s="13"/>
      <c r="E57" s="13"/>
      <c r="F57" s="13"/>
    </row>
    <row r="58" spans="1:6" ht="12.75">
      <c r="A58" s="15"/>
      <c r="B58" s="16"/>
      <c r="C58" s="15"/>
      <c r="D58" s="15"/>
      <c r="E58" s="15"/>
      <c r="F58" s="15"/>
    </row>
    <row r="59" spans="1:6" ht="12.75">
      <c r="A59" s="1" t="s">
        <v>81</v>
      </c>
      <c r="B59" s="16"/>
      <c r="C59" s="15"/>
      <c r="D59" s="15"/>
      <c r="E59" s="15"/>
      <c r="F59" s="15"/>
    </row>
    <row r="60" spans="1:6" ht="12.75">
      <c r="A60" s="15"/>
      <c r="B60" s="22" t="s">
        <v>35</v>
      </c>
      <c r="C60" s="22" t="s">
        <v>36</v>
      </c>
      <c r="D60" s="22" t="s">
        <v>37</v>
      </c>
      <c r="E60" s="18" t="s">
        <v>79</v>
      </c>
      <c r="F60" s="18" t="s">
        <v>32</v>
      </c>
    </row>
    <row r="61" spans="1:6" ht="12.75">
      <c r="A61" s="15"/>
      <c r="B61" s="22" t="s">
        <v>21</v>
      </c>
      <c r="C61" s="22" t="s">
        <v>20</v>
      </c>
      <c r="D61" s="22" t="s">
        <v>33</v>
      </c>
      <c r="E61" s="18" t="s">
        <v>33</v>
      </c>
      <c r="F61" s="18" t="s">
        <v>34</v>
      </c>
    </row>
    <row r="62" spans="1:6" ht="12.75">
      <c r="A62" s="4" t="s">
        <v>26</v>
      </c>
      <c r="B62" s="4" t="s">
        <v>19</v>
      </c>
      <c r="C62" s="3" t="s">
        <v>28</v>
      </c>
      <c r="D62" s="4" t="s">
        <v>29</v>
      </c>
      <c r="E62" s="18" t="s">
        <v>80</v>
      </c>
      <c r="F62" s="18" t="s">
        <v>23</v>
      </c>
    </row>
    <row r="63" spans="1:6" ht="12.75">
      <c r="A63" s="24">
        <v>0</v>
      </c>
      <c r="B63" s="24">
        <v>0.08</v>
      </c>
      <c r="C63" s="18">
        <v>10000</v>
      </c>
      <c r="D63" s="24">
        <v>10000</v>
      </c>
      <c r="E63" s="18"/>
      <c r="F63" s="15"/>
    </row>
    <row r="64" spans="1:6" ht="12.75">
      <c r="A64" s="24">
        <v>1</v>
      </c>
      <c r="B64" s="24">
        <v>0.08</v>
      </c>
      <c r="C64" s="18">
        <v>10000</v>
      </c>
      <c r="D64" s="42">
        <f>PV(0.05,3,-800,-10000)</f>
        <v>10816.974408811144</v>
      </c>
      <c r="E64" s="18"/>
      <c r="F64" s="19" t="s">
        <v>7</v>
      </c>
    </row>
    <row r="65" spans="1:6" ht="12.75">
      <c r="A65" s="24">
        <v>2</v>
      </c>
      <c r="B65" s="24">
        <v>0.06</v>
      </c>
      <c r="C65" s="18">
        <v>10000</v>
      </c>
      <c r="D65" s="42">
        <f>PV(0.06,2,-800,-10000)</f>
        <v>10366.678533285867</v>
      </c>
      <c r="E65" s="18" t="s">
        <v>7</v>
      </c>
      <c r="F65" s="19" t="s">
        <v>7</v>
      </c>
    </row>
    <row r="66" spans="1:6" ht="12.75">
      <c r="A66" s="24">
        <v>3</v>
      </c>
      <c r="B66" s="24">
        <v>0.05</v>
      </c>
      <c r="C66" s="18">
        <v>10000</v>
      </c>
      <c r="D66" s="50">
        <f>PV(0.05,1,-800,-10000)</f>
        <v>10285.714285714284</v>
      </c>
      <c r="E66" s="18"/>
      <c r="F66" s="19" t="s">
        <v>7</v>
      </c>
    </row>
    <row r="67" spans="1:6" ht="12.75">
      <c r="A67" s="36">
        <v>4</v>
      </c>
      <c r="B67" s="36">
        <v>0.05</v>
      </c>
      <c r="C67" s="37">
        <v>10000</v>
      </c>
      <c r="D67" s="24">
        <v>0</v>
      </c>
      <c r="E67" s="38">
        <f>D66-D65</f>
        <v>-80.96424757158275</v>
      </c>
      <c r="F67" s="38">
        <f>-E67</f>
        <v>80.96424757158275</v>
      </c>
    </row>
    <row r="68" spans="1:6" ht="12.75">
      <c r="A68" s="11"/>
      <c r="B68" s="11"/>
      <c r="C68" s="8"/>
      <c r="D68" s="11"/>
      <c r="E68" s="15"/>
      <c r="F68" s="15"/>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12.75">
      <c r="A84"/>
    </row>
  </sheetData>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U16"/>
  <sheetViews>
    <sheetView workbookViewId="0" topLeftCell="A1">
      <selection activeCell="A4" sqref="A4"/>
    </sheetView>
  </sheetViews>
  <sheetFormatPr defaultColWidth="9.140625" defaultRowHeight="12.75"/>
  <cols>
    <col min="2" max="3" width="10.140625" style="0" customWidth="1"/>
    <col min="4" max="4" width="10.8515625" style="0" customWidth="1"/>
    <col min="5" max="5" width="13.8515625" style="0" customWidth="1"/>
    <col min="6" max="6" width="10.7109375" style="0" customWidth="1"/>
    <col min="7" max="7" width="11.140625" style="0" customWidth="1"/>
    <col min="8" max="8" width="12.28125" style="0" customWidth="1"/>
    <col min="9" max="9" width="11.28125" style="0" customWidth="1"/>
    <col min="11" max="11" width="9.57421875" style="0" customWidth="1"/>
    <col min="15" max="15" width="11.140625" style="0" customWidth="1"/>
  </cols>
  <sheetData>
    <row r="1" spans="1:7" ht="12.75">
      <c r="A1" s="1" t="s">
        <v>90</v>
      </c>
      <c r="B1" s="1"/>
      <c r="C1" s="1"/>
      <c r="D1" s="1"/>
      <c r="E1" s="1"/>
      <c r="F1" s="1"/>
      <c r="G1" s="1"/>
    </row>
    <row r="2" spans="1:7" ht="12.75">
      <c r="A2" s="1"/>
      <c r="B2" s="1" t="s">
        <v>87</v>
      </c>
      <c r="C2" s="1"/>
      <c r="D2" s="1"/>
      <c r="E2" s="1"/>
      <c r="F2" s="1"/>
      <c r="G2" s="1"/>
    </row>
    <row r="8" spans="8:21" ht="12.75">
      <c r="H8" s="3"/>
      <c r="I8" s="3"/>
      <c r="J8" s="4"/>
      <c r="K8" s="13"/>
      <c r="M8" t="s">
        <v>45</v>
      </c>
      <c r="S8" s="3"/>
      <c r="T8" s="3"/>
      <c r="U8" s="4"/>
    </row>
    <row r="15" spans="1:7" ht="12.75">
      <c r="A15" s="1" t="s">
        <v>91</v>
      </c>
      <c r="B15" s="1"/>
      <c r="C15" s="1"/>
      <c r="D15" s="1"/>
      <c r="E15" s="1"/>
      <c r="F15" s="1"/>
      <c r="G15" s="1"/>
    </row>
    <row r="16" spans="1:7" ht="12.75">
      <c r="A16" s="1"/>
      <c r="B16" s="1" t="s">
        <v>89</v>
      </c>
      <c r="C16" s="1"/>
      <c r="D16" s="1"/>
      <c r="E16" s="1"/>
      <c r="F16" s="1"/>
      <c r="G16" s="1"/>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Trinity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Jensen</dc:creator>
  <cp:keywords/>
  <dc:description/>
  <cp:lastModifiedBy>Robert E. Jenson</cp:lastModifiedBy>
  <dcterms:created xsi:type="dcterms:W3CDTF">1998-02-08T17:29:00Z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