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45" windowWidth="15030" windowHeight="8625"/>
  </bookViews>
  <sheets>
    <sheet name="Sheet1" sheetId="1" r:id="rId1"/>
    <sheet name="Sheet2" sheetId="2" r:id="rId2"/>
    <sheet name="Sheet3" sheetId="3" r:id="rId3"/>
  </sheets>
  <definedNames>
    <definedName name="_xlnm.Print_Area" localSheetId="0">Sheet1!$A$1:$Q$115</definedName>
  </definedNames>
  <calcPr calcId="125725"/>
</workbook>
</file>

<file path=xl/calcChain.xml><?xml version="1.0" encoding="utf-8"?>
<calcChain xmlns="http://schemas.openxmlformats.org/spreadsheetml/2006/main">
  <c r="R116" i="1"/>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Q116"/>
  <c r="DF8"/>
  <c r="DF9"/>
  <c r="DF10"/>
  <c r="DF11"/>
  <c r="DF12"/>
  <c r="DF13"/>
  <c r="DF14"/>
  <c r="DF7"/>
  <c r="DH15"/>
  <c r="DH16"/>
  <c r="DH17"/>
  <c r="DH18"/>
  <c r="DH19"/>
  <c r="DH20"/>
  <c r="DH21"/>
  <c r="DH22"/>
  <c r="DH23"/>
  <c r="DH24"/>
  <c r="DH25"/>
  <c r="DH26"/>
  <c r="DH27"/>
  <c r="DH28"/>
  <c r="DH29"/>
  <c r="DH30"/>
  <c r="DH31"/>
  <c r="DH32"/>
  <c r="DH33"/>
  <c r="DH34"/>
  <c r="DH35"/>
  <c r="DH36"/>
  <c r="DH37"/>
  <c r="DH38"/>
  <c r="DH39"/>
  <c r="DH40"/>
  <c r="DH41"/>
  <c r="DH42"/>
  <c r="DH43"/>
  <c r="DH44"/>
  <c r="DH45"/>
  <c r="DH46"/>
  <c r="DH47"/>
  <c r="DH48"/>
  <c r="DH49"/>
  <c r="DH50"/>
  <c r="DH51"/>
  <c r="DH52"/>
  <c r="DH53"/>
  <c r="DH54"/>
  <c r="DH55"/>
  <c r="DH56"/>
  <c r="DH57"/>
  <c r="DH58"/>
  <c r="DH59"/>
  <c r="DH60"/>
  <c r="DH61"/>
  <c r="DH62"/>
  <c r="DH63"/>
  <c r="DH64"/>
  <c r="DH65"/>
  <c r="DH66"/>
  <c r="DH67"/>
  <c r="DH68"/>
  <c r="DH69"/>
  <c r="DH70"/>
  <c r="DH71"/>
  <c r="DH72"/>
  <c r="DH73"/>
  <c r="DH74"/>
  <c r="DH75"/>
  <c r="DH76"/>
  <c r="DH77"/>
  <c r="DH78"/>
  <c r="DH79"/>
  <c r="DH80"/>
  <c r="DH81"/>
  <c r="DH82"/>
  <c r="DH83"/>
  <c r="DH84"/>
  <c r="DH85"/>
  <c r="DH86"/>
  <c r="DH87"/>
  <c r="DH88"/>
  <c r="DH89"/>
  <c r="DH90"/>
  <c r="DH91"/>
  <c r="DH92"/>
  <c r="DH93"/>
  <c r="DH94"/>
  <c r="DH95"/>
  <c r="DH96"/>
  <c r="DH97"/>
  <c r="DH98"/>
  <c r="DH99"/>
  <c r="DH100"/>
  <c r="DH101"/>
  <c r="DH102"/>
  <c r="DH103"/>
  <c r="DH104"/>
  <c r="DH105"/>
  <c r="DH106"/>
  <c r="DH107"/>
  <c r="DH108"/>
  <c r="DH109"/>
  <c r="DH110"/>
  <c r="DH111"/>
  <c r="DH112"/>
  <c r="DH113"/>
  <c r="DH114"/>
  <c r="DH115"/>
  <c r="DF15"/>
  <c r="DF16"/>
  <c r="DF17"/>
  <c r="DF18"/>
  <c r="DF19"/>
  <c r="DF20"/>
  <c r="DF21"/>
  <c r="DF22"/>
  <c r="DF23"/>
  <c r="DF24"/>
  <c r="DF25"/>
  <c r="DF26"/>
  <c r="DF27"/>
  <c r="DF28"/>
  <c r="DF29"/>
  <c r="DF30"/>
  <c r="DF31"/>
  <c r="DF32"/>
  <c r="DF33"/>
  <c r="DF34"/>
  <c r="DF35"/>
  <c r="DF36"/>
  <c r="DF37"/>
  <c r="DF38"/>
  <c r="DF39"/>
  <c r="DF40"/>
  <c r="DF41"/>
  <c r="DF42"/>
  <c r="DF43"/>
  <c r="DF44"/>
  <c r="DF45"/>
  <c r="DF46"/>
  <c r="DF47"/>
  <c r="DF48"/>
  <c r="DF49"/>
  <c r="DF50"/>
  <c r="DF51"/>
  <c r="DF52"/>
  <c r="DF53"/>
  <c r="DF54"/>
  <c r="DF55"/>
  <c r="DF56"/>
  <c r="DF57"/>
  <c r="DF58"/>
  <c r="DF59"/>
  <c r="DF60"/>
  <c r="DF61"/>
  <c r="DF62"/>
  <c r="DF63"/>
  <c r="DF64"/>
  <c r="DF65"/>
  <c r="DF66"/>
  <c r="DF67"/>
  <c r="DF68"/>
  <c r="DF69"/>
  <c r="DF70"/>
  <c r="DF71"/>
  <c r="DF72"/>
  <c r="DF73"/>
  <c r="DF74"/>
  <c r="DF75"/>
  <c r="DF76"/>
  <c r="DF77"/>
  <c r="DF78"/>
  <c r="DF79"/>
  <c r="DF80"/>
  <c r="DF81"/>
  <c r="DF82"/>
  <c r="DF83"/>
  <c r="DF84"/>
  <c r="DF85"/>
  <c r="DF86"/>
  <c r="DF87"/>
  <c r="DF88"/>
  <c r="DF89"/>
  <c r="DF90"/>
  <c r="DF91"/>
  <c r="DF92"/>
  <c r="DF93"/>
  <c r="DF94"/>
  <c r="DF95"/>
  <c r="DF96"/>
  <c r="DF97"/>
  <c r="DF98"/>
  <c r="DF99"/>
  <c r="DF100"/>
  <c r="DF101"/>
  <c r="DF102"/>
  <c r="DF103"/>
  <c r="DF104"/>
  <c r="DF105"/>
  <c r="DF106"/>
  <c r="DF107"/>
  <c r="DF108"/>
  <c r="DF109"/>
  <c r="DF110"/>
  <c r="DF111"/>
  <c r="DF112"/>
  <c r="DF113"/>
  <c r="DF114"/>
  <c r="DF115"/>
  <c r="D185"/>
  <c r="D186"/>
  <c r="D187"/>
  <c r="D188"/>
  <c r="D189"/>
  <c r="D190"/>
  <c r="D191"/>
  <c r="D184"/>
  <c r="H177"/>
  <c r="G186"/>
  <c r="G163"/>
  <c r="G164"/>
  <c r="G165"/>
  <c r="G166"/>
  <c r="G167"/>
  <c r="G168"/>
  <c r="G169"/>
  <c r="G162"/>
  <c r="C155"/>
  <c r="D169"/>
  <c r="H154"/>
  <c r="H155"/>
  <c r="C177"/>
  <c r="C176"/>
  <c r="J183"/>
  <c r="G183"/>
  <c r="D183"/>
  <c r="B183"/>
  <c r="H178"/>
  <c r="J161"/>
  <c r="G161"/>
  <c r="D161"/>
  <c r="B161"/>
  <c r="H156"/>
  <c r="C137"/>
  <c r="H137"/>
  <c r="H136"/>
  <c r="C136"/>
  <c r="J142"/>
  <c r="G142"/>
  <c r="G143"/>
  <c r="D142"/>
  <c r="D144"/>
  <c r="C144"/>
  <c r="B142"/>
  <c r="J123"/>
  <c r="B123"/>
  <c r="B162"/>
  <c r="D123"/>
  <c r="C191"/>
  <c r="G123"/>
  <c r="H118"/>
  <c r="H117"/>
  <c r="C117"/>
  <c r="D126"/>
  <c r="C126"/>
  <c r="E126"/>
  <c r="V6"/>
  <c r="I97"/>
  <c r="I87"/>
  <c r="I77"/>
  <c r="I67"/>
  <c r="I57"/>
  <c r="I47"/>
  <c r="I37"/>
  <c r="I27"/>
  <c r="I17"/>
  <c r="I18"/>
  <c r="I19"/>
  <c r="I20"/>
  <c r="I21"/>
  <c r="I22"/>
  <c r="I23"/>
  <c r="I24"/>
  <c r="I25"/>
  <c r="I26"/>
  <c r="I88"/>
  <c r="I89"/>
  <c r="I90"/>
  <c r="I91"/>
  <c r="I92"/>
  <c r="I93"/>
  <c r="I94"/>
  <c r="I95"/>
  <c r="I96"/>
  <c r="I28"/>
  <c r="I29"/>
  <c r="I30"/>
  <c r="I31"/>
  <c r="I32"/>
  <c r="I33"/>
  <c r="I34"/>
  <c r="I35"/>
  <c r="I36"/>
  <c r="I38"/>
  <c r="I39"/>
  <c r="I40"/>
  <c r="I41"/>
  <c r="I42"/>
  <c r="I43"/>
  <c r="I44"/>
  <c r="I45"/>
  <c r="I46"/>
  <c r="I48"/>
  <c r="I49"/>
  <c r="I50"/>
  <c r="I51"/>
  <c r="I52"/>
  <c r="I53"/>
  <c r="I54"/>
  <c r="I55"/>
  <c r="I56"/>
  <c r="I58"/>
  <c r="I59"/>
  <c r="I60"/>
  <c r="I61"/>
  <c r="I62"/>
  <c r="I63"/>
  <c r="I64"/>
  <c r="I65"/>
  <c r="I66"/>
  <c r="I68"/>
  <c r="I69"/>
  <c r="I70"/>
  <c r="I71"/>
  <c r="I72"/>
  <c r="I73"/>
  <c r="I74"/>
  <c r="I75"/>
  <c r="I76"/>
  <c r="I78"/>
  <c r="I79"/>
  <c r="I80"/>
  <c r="I81"/>
  <c r="I82"/>
  <c r="I83"/>
  <c r="I84"/>
  <c r="I85"/>
  <c r="I86"/>
  <c r="O6"/>
  <c r="G6"/>
  <c r="K6"/>
  <c r="P6"/>
  <c r="H6"/>
  <c r="F6"/>
  <c r="L6"/>
  <c r="Q6"/>
  <c r="M113"/>
  <c r="B113"/>
  <c r="O2"/>
  <c r="H7"/>
  <c r="B99"/>
  <c r="B7"/>
  <c r="S7"/>
  <c r="I99"/>
  <c r="H99"/>
  <c r="G99"/>
  <c r="I100"/>
  <c r="I101"/>
  <c r="I102"/>
  <c r="I103"/>
  <c r="I104"/>
  <c r="I105"/>
  <c r="I106"/>
  <c r="I107"/>
  <c r="I108"/>
  <c r="I109"/>
  <c r="I110"/>
  <c r="I111"/>
  <c r="I113"/>
  <c r="F113"/>
  <c r="R113"/>
  <c r="I9"/>
  <c r="I10"/>
  <c r="I11"/>
  <c r="I12"/>
  <c r="I13"/>
  <c r="I14"/>
  <c r="I15"/>
  <c r="I8"/>
  <c r="M99"/>
  <c r="A100"/>
  <c r="L100"/>
  <c r="A8"/>
  <c r="F99"/>
  <c r="R99"/>
  <c r="F8"/>
  <c r="J100"/>
  <c r="L8"/>
  <c r="F100"/>
  <c r="L113"/>
  <c r="N113"/>
  <c r="Q113"/>
  <c r="G124"/>
  <c r="K125" s="1"/>
  <c r="G125"/>
  <c r="G126"/>
  <c r="G127"/>
  <c r="K127"/>
  <c r="G128"/>
  <c r="G129"/>
  <c r="G130"/>
  <c r="H8"/>
  <c r="H113"/>
  <c r="G113"/>
  <c r="C7"/>
  <c r="F7"/>
  <c r="Q7"/>
  <c r="P7"/>
  <c r="W6"/>
  <c r="D7"/>
  <c r="J7"/>
  <c r="K7"/>
  <c r="L7"/>
  <c r="B100"/>
  <c r="R100"/>
  <c r="H124"/>
  <c r="J124" s="1"/>
  <c r="M100"/>
  <c r="N100"/>
  <c r="K100"/>
  <c r="H100"/>
  <c r="G100"/>
  <c r="A101"/>
  <c r="W8"/>
  <c r="X6"/>
  <c r="B8"/>
  <c r="M8"/>
  <c r="J8"/>
  <c r="K8"/>
  <c r="A9"/>
  <c r="W9"/>
  <c r="G8"/>
  <c r="V8"/>
  <c r="J99"/>
  <c r="K99"/>
  <c r="L99"/>
  <c r="N99"/>
  <c r="J113"/>
  <c r="K113"/>
  <c r="N8"/>
  <c r="U8"/>
  <c r="R8"/>
  <c r="K129"/>
  <c r="B124"/>
  <c r="I124"/>
  <c r="C8"/>
  <c r="D8"/>
  <c r="B101"/>
  <c r="L101"/>
  <c r="A102"/>
  <c r="F101"/>
  <c r="H101"/>
  <c r="G101"/>
  <c r="M101"/>
  <c r="J101"/>
  <c r="K101"/>
  <c r="A10"/>
  <c r="H9"/>
  <c r="J9"/>
  <c r="M9"/>
  <c r="F9"/>
  <c r="L9"/>
  <c r="N9"/>
  <c r="G9"/>
  <c r="B9"/>
  <c r="K9"/>
  <c r="X10"/>
  <c r="X9"/>
  <c r="Y6"/>
  <c r="Y9"/>
  <c r="X8"/>
  <c r="Q8"/>
  <c r="R101"/>
  <c r="Y8"/>
  <c r="Y10"/>
  <c r="J102"/>
  <c r="K102"/>
  <c r="H102"/>
  <c r="M102"/>
  <c r="G102"/>
  <c r="L102"/>
  <c r="N102"/>
  <c r="B102"/>
  <c r="A103"/>
  <c r="L103"/>
  <c r="N103"/>
  <c r="F102"/>
  <c r="C9"/>
  <c r="D9"/>
  <c r="M10"/>
  <c r="H10"/>
  <c r="B10"/>
  <c r="G10"/>
  <c r="L10"/>
  <c r="N10"/>
  <c r="J10"/>
  <c r="K10"/>
  <c r="A11"/>
  <c r="F10"/>
  <c r="R10"/>
  <c r="R9"/>
  <c r="N101"/>
  <c r="R102"/>
  <c r="H11"/>
  <c r="G11"/>
  <c r="F11"/>
  <c r="J11"/>
  <c r="K11"/>
  <c r="M11"/>
  <c r="N11"/>
  <c r="B11"/>
  <c r="A12"/>
  <c r="G12"/>
  <c r="L11"/>
  <c r="C10"/>
  <c r="D10"/>
  <c r="M103"/>
  <c r="B103"/>
  <c r="A104"/>
  <c r="A105"/>
  <c r="J103"/>
  <c r="K103"/>
  <c r="Y11"/>
  <c r="H104"/>
  <c r="G104"/>
  <c r="J104"/>
  <c r="F104"/>
  <c r="M104"/>
  <c r="H12"/>
  <c r="A13"/>
  <c r="B13"/>
  <c r="F12"/>
  <c r="B12"/>
  <c r="C11"/>
  <c r="D11"/>
  <c r="R11"/>
  <c r="C12"/>
  <c r="D12"/>
  <c r="L13"/>
  <c r="A14"/>
  <c r="L14"/>
  <c r="R12"/>
  <c r="H14"/>
  <c r="F14"/>
  <c r="A15"/>
  <c r="B15"/>
  <c r="A17"/>
  <c r="A18"/>
  <c r="L15"/>
  <c r="N15"/>
  <c r="H15"/>
  <c r="M15"/>
  <c r="F17"/>
  <c r="J17"/>
  <c r="K17"/>
  <c r="M17"/>
  <c r="W15"/>
  <c r="U15"/>
  <c r="V15"/>
  <c r="F18"/>
  <c r="R18"/>
  <c r="L18"/>
  <c r="B18"/>
  <c r="D143"/>
  <c r="C143"/>
  <c r="E143"/>
  <c r="F144"/>
  <c r="D149"/>
  <c r="C149"/>
  <c r="D147"/>
  <c r="C147"/>
  <c r="D145"/>
  <c r="C145"/>
  <c r="D150"/>
  <c r="C150"/>
  <c r="D148"/>
  <c r="C148"/>
  <c r="D146"/>
  <c r="C146"/>
  <c r="D131"/>
  <c r="C131"/>
  <c r="D129"/>
  <c r="C129"/>
  <c r="D127"/>
  <c r="C127"/>
  <c r="G144"/>
  <c r="G147"/>
  <c r="G150"/>
  <c r="H138"/>
  <c r="G149"/>
  <c r="G145"/>
  <c r="K148"/>
  <c r="G148"/>
  <c r="G146"/>
  <c r="K146"/>
  <c r="B144"/>
  <c r="E144"/>
  <c r="G151"/>
  <c r="G152"/>
  <c r="H143"/>
  <c r="I143"/>
  <c r="K144"/>
  <c r="H144"/>
  <c r="J144"/>
  <c r="J143"/>
  <c r="H145"/>
  <c r="I145"/>
  <c r="H146"/>
  <c r="J146"/>
  <c r="J145"/>
  <c r="H147"/>
  <c r="I147"/>
  <c r="H148"/>
  <c r="J148"/>
  <c r="J147"/>
  <c r="H149"/>
  <c r="I149"/>
  <c r="H150"/>
  <c r="J150"/>
  <c r="J149"/>
  <c r="G191"/>
  <c r="G189"/>
  <c r="G187"/>
  <c r="G185"/>
  <c r="G184"/>
  <c r="G190"/>
  <c r="G188"/>
  <c r="D167"/>
  <c r="C167"/>
  <c r="D163"/>
  <c r="C163"/>
  <c r="D162"/>
  <c r="C162"/>
  <c r="E162"/>
  <c r="D165"/>
  <c r="D168"/>
  <c r="C168"/>
  <c r="D166"/>
  <c r="C166"/>
  <c r="D164"/>
  <c r="C164"/>
  <c r="E129"/>
  <c r="F129"/>
  <c r="E146"/>
  <c r="F146"/>
  <c r="B146"/>
  <c r="E150"/>
  <c r="F150"/>
  <c r="I150"/>
  <c r="B150"/>
  <c r="C138"/>
  <c r="B147"/>
  <c r="E147"/>
  <c r="B127"/>
  <c r="E127"/>
  <c r="E131"/>
  <c r="E148"/>
  <c r="B148"/>
  <c r="E145"/>
  <c r="B145"/>
  <c r="E149"/>
  <c r="B149"/>
  <c r="I146"/>
  <c r="I144"/>
  <c r="K150"/>
  <c r="C13"/>
  <c r="D13"/>
  <c r="H105"/>
  <c r="M105"/>
  <c r="F105"/>
  <c r="R105"/>
  <c r="A106"/>
  <c r="G105"/>
  <c r="J105"/>
  <c r="K105"/>
  <c r="L105"/>
  <c r="N105"/>
  <c r="B105"/>
  <c r="Q9"/>
  <c r="U9"/>
  <c r="V9"/>
  <c r="S8"/>
  <c r="T7"/>
  <c r="M18"/>
  <c r="H18"/>
  <c r="G18"/>
  <c r="J18"/>
  <c r="K18"/>
  <c r="A19"/>
  <c r="V11"/>
  <c r="X11"/>
  <c r="W11"/>
  <c r="U11"/>
  <c r="Q11"/>
  <c r="U10"/>
  <c r="Q10"/>
  <c r="V10"/>
  <c r="W10"/>
  <c r="O7"/>
  <c r="N18"/>
  <c r="Q18"/>
  <c r="X15"/>
  <c r="Y15"/>
  <c r="Q15"/>
  <c r="B17"/>
  <c r="L17"/>
  <c r="N17"/>
  <c r="Q17"/>
  <c r="H17"/>
  <c r="G17"/>
  <c r="J15"/>
  <c r="K15"/>
  <c r="G15"/>
  <c r="F15"/>
  <c r="R15"/>
  <c r="M14"/>
  <c r="N14"/>
  <c r="G14"/>
  <c r="B14"/>
  <c r="J14"/>
  <c r="K14"/>
  <c r="M13"/>
  <c r="N13"/>
  <c r="H13"/>
  <c r="G13"/>
  <c r="J13"/>
  <c r="K13"/>
  <c r="F13"/>
  <c r="R13"/>
  <c r="M12"/>
  <c r="L12"/>
  <c r="N12"/>
  <c r="J12"/>
  <c r="K12"/>
  <c r="L104"/>
  <c r="N104"/>
  <c r="K104"/>
  <c r="B104"/>
  <c r="R104"/>
  <c r="H103"/>
  <c r="G103"/>
  <c r="F103"/>
  <c r="R103"/>
  <c r="Z6"/>
  <c r="G7"/>
  <c r="D125"/>
  <c r="C125"/>
  <c r="B143"/>
  <c r="B151"/>
  <c r="B152"/>
  <c r="D130"/>
  <c r="C130"/>
  <c r="C165"/>
  <c r="B165"/>
  <c r="B184"/>
  <c r="K185"/>
  <c r="K187"/>
  <c r="C189"/>
  <c r="C190"/>
  <c r="E190"/>
  <c r="G131"/>
  <c r="H119" s="1"/>
  <c r="D124"/>
  <c r="C124"/>
  <c r="E124"/>
  <c r="D128"/>
  <c r="C128"/>
  <c r="K165"/>
  <c r="C169"/>
  <c r="C184"/>
  <c r="E184"/>
  <c r="C185"/>
  <c r="C186"/>
  <c r="B186"/>
  <c r="C187"/>
  <c r="C188"/>
  <c r="B188"/>
  <c r="K189"/>
  <c r="B190"/>
  <c r="B191"/>
  <c r="C179"/>
  <c r="E185"/>
  <c r="F185"/>
  <c r="E186"/>
  <c r="E187"/>
  <c r="F187"/>
  <c r="E188"/>
  <c r="H184"/>
  <c r="E191"/>
  <c r="F191"/>
  <c r="H162"/>
  <c r="B189"/>
  <c r="B169"/>
  <c r="B166"/>
  <c r="E166"/>
  <c r="B163"/>
  <c r="E163"/>
  <c r="F163"/>
  <c r="B167"/>
  <c r="E169"/>
  <c r="E167"/>
  <c r="E165"/>
  <c r="F165"/>
  <c r="B164"/>
  <c r="B168"/>
  <c r="E164"/>
  <c r="C157"/>
  <c r="E168"/>
  <c r="Q14"/>
  <c r="W14"/>
  <c r="U14"/>
  <c r="V14"/>
  <c r="Y14"/>
  <c r="X14"/>
  <c r="E128"/>
  <c r="B128"/>
  <c r="G132"/>
  <c r="G133" s="1"/>
  <c r="K131"/>
  <c r="K169"/>
  <c r="H157"/>
  <c r="E130"/>
  <c r="B130"/>
  <c r="B126"/>
  <c r="E125"/>
  <c r="F125"/>
  <c r="B125"/>
  <c r="Z10"/>
  <c r="Z8"/>
  <c r="Z12"/>
  <c r="Z13"/>
  <c r="Z9"/>
  <c r="AA6"/>
  <c r="Z11"/>
  <c r="Z14"/>
  <c r="Z15"/>
  <c r="V13"/>
  <c r="W13"/>
  <c r="Q13"/>
  <c r="X13"/>
  <c r="U13"/>
  <c r="Y13"/>
  <c r="R14"/>
  <c r="C14"/>
  <c r="R17"/>
  <c r="A20"/>
  <c r="B19"/>
  <c r="F19"/>
  <c r="L19"/>
  <c r="N19"/>
  <c r="Q19"/>
  <c r="H19"/>
  <c r="G19"/>
  <c r="J19"/>
  <c r="K19"/>
  <c r="M19"/>
  <c r="S9"/>
  <c r="T8"/>
  <c r="M106"/>
  <c r="H106"/>
  <c r="K106"/>
  <c r="F106"/>
  <c r="L106"/>
  <c r="N106"/>
  <c r="G106"/>
  <c r="B106"/>
  <c r="J106"/>
  <c r="A107"/>
  <c r="G170"/>
  <c r="G171"/>
  <c r="E189"/>
  <c r="B187"/>
  <c r="B185"/>
  <c r="B192"/>
  <c r="B193"/>
  <c r="K167"/>
  <c r="K163"/>
  <c r="G192"/>
  <c r="G193"/>
  <c r="F148"/>
  <c r="I148"/>
  <c r="F131"/>
  <c r="B129"/>
  <c r="K191"/>
  <c r="H179"/>
  <c r="U12"/>
  <c r="Q12"/>
  <c r="W12"/>
  <c r="X12"/>
  <c r="Y12"/>
  <c r="V12"/>
  <c r="B131"/>
  <c r="C119"/>
  <c r="F127"/>
  <c r="H185"/>
  <c r="I184"/>
  <c r="J184"/>
  <c r="F189"/>
  <c r="H163"/>
  <c r="I162"/>
  <c r="J162"/>
  <c r="B170"/>
  <c r="B171"/>
  <c r="F167"/>
  <c r="F169"/>
  <c r="D14"/>
  <c r="C15"/>
  <c r="R106"/>
  <c r="R19"/>
  <c r="A108"/>
  <c r="M107"/>
  <c r="F107"/>
  <c r="R107"/>
  <c r="K107"/>
  <c r="L107"/>
  <c r="N107"/>
  <c r="Q107"/>
  <c r="B107"/>
  <c r="H107"/>
  <c r="G107"/>
  <c r="J107"/>
  <c r="S10"/>
  <c r="T9"/>
  <c r="F20"/>
  <c r="B20"/>
  <c r="A21"/>
  <c r="G20"/>
  <c r="M20"/>
  <c r="L20"/>
  <c r="N20"/>
  <c r="Q20"/>
  <c r="H20"/>
  <c r="J20"/>
  <c r="K20"/>
  <c r="AA8"/>
  <c r="AB6"/>
  <c r="AA10"/>
  <c r="AA12"/>
  <c r="AA11"/>
  <c r="AA9"/>
  <c r="AA13"/>
  <c r="AA14"/>
  <c r="AA15"/>
  <c r="B132"/>
  <c r="B133"/>
  <c r="J185"/>
  <c r="H186"/>
  <c r="I185"/>
  <c r="J163"/>
  <c r="H164"/>
  <c r="I163"/>
  <c r="D15"/>
  <c r="C17"/>
  <c r="S11"/>
  <c r="T10"/>
  <c r="M108"/>
  <c r="A109"/>
  <c r="H108"/>
  <c r="G108"/>
  <c r="F108"/>
  <c r="J108"/>
  <c r="K108"/>
  <c r="B108"/>
  <c r="L108"/>
  <c r="N108"/>
  <c r="Q108"/>
  <c r="AB10"/>
  <c r="P10"/>
  <c r="O10"/>
  <c r="AB9"/>
  <c r="P9"/>
  <c r="O9"/>
  <c r="AB12"/>
  <c r="P12"/>
  <c r="O12"/>
  <c r="AC6"/>
  <c r="AB11"/>
  <c r="P11"/>
  <c r="O11"/>
  <c r="AB14"/>
  <c r="P14"/>
  <c r="O14"/>
  <c r="AB13"/>
  <c r="P13"/>
  <c r="O13"/>
  <c r="AB8"/>
  <c r="P8"/>
  <c r="O8"/>
  <c r="AB15"/>
  <c r="H21"/>
  <c r="F21"/>
  <c r="M21"/>
  <c r="A22"/>
  <c r="L21"/>
  <c r="N21"/>
  <c r="G21"/>
  <c r="Q21"/>
  <c r="J21"/>
  <c r="K21"/>
  <c r="B21"/>
  <c r="P15"/>
  <c r="R20"/>
  <c r="H187"/>
  <c r="I186"/>
  <c r="J186"/>
  <c r="H165"/>
  <c r="I164"/>
  <c r="J164"/>
  <c r="O15"/>
  <c r="P17"/>
  <c r="A23"/>
  <c r="M22"/>
  <c r="B22"/>
  <c r="H22"/>
  <c r="G22"/>
  <c r="J22"/>
  <c r="K22"/>
  <c r="F22"/>
  <c r="L22"/>
  <c r="N22"/>
  <c r="Q22"/>
  <c r="M109"/>
  <c r="J109"/>
  <c r="K109"/>
  <c r="G109"/>
  <c r="B109"/>
  <c r="A110"/>
  <c r="F109"/>
  <c r="R109"/>
  <c r="L109"/>
  <c r="N109"/>
  <c r="H109"/>
  <c r="Q109"/>
  <c r="S12"/>
  <c r="T11"/>
  <c r="AD6"/>
  <c r="D17"/>
  <c r="C18"/>
  <c r="R21"/>
  <c r="R108"/>
  <c r="J187"/>
  <c r="H188"/>
  <c r="I187"/>
  <c r="J165"/>
  <c r="H166"/>
  <c r="I165"/>
  <c r="D18"/>
  <c r="C19"/>
  <c r="L110"/>
  <c r="N110"/>
  <c r="H110"/>
  <c r="G110"/>
  <c r="Q110"/>
  <c r="B110"/>
  <c r="A111"/>
  <c r="J110"/>
  <c r="K110"/>
  <c r="F110"/>
  <c r="R110"/>
  <c r="M110"/>
  <c r="O17"/>
  <c r="P18"/>
  <c r="AE6"/>
  <c r="T12"/>
  <c r="S13"/>
  <c r="B23"/>
  <c r="A24"/>
  <c r="F23"/>
  <c r="R23"/>
  <c r="J23"/>
  <c r="K23"/>
  <c r="H23"/>
  <c r="G23"/>
  <c r="L23"/>
  <c r="N23"/>
  <c r="Q23"/>
  <c r="M23"/>
  <c r="R22"/>
  <c r="H189"/>
  <c r="I188"/>
  <c r="J188"/>
  <c r="H167"/>
  <c r="I166"/>
  <c r="J166"/>
  <c r="T13"/>
  <c r="S14"/>
  <c r="O18"/>
  <c r="P19"/>
  <c r="D19"/>
  <c r="C20"/>
  <c r="A25"/>
  <c r="F24"/>
  <c r="L24"/>
  <c r="N24"/>
  <c r="M24"/>
  <c r="Q24"/>
  <c r="J24"/>
  <c r="H24"/>
  <c r="B24"/>
  <c r="G24"/>
  <c r="K24"/>
  <c r="AF6"/>
  <c r="L111"/>
  <c r="N111"/>
  <c r="M111"/>
  <c r="B111"/>
  <c r="H111"/>
  <c r="J111"/>
  <c r="K111"/>
  <c r="G111"/>
  <c r="F111"/>
  <c r="R111"/>
  <c r="Q111"/>
  <c r="J189"/>
  <c r="H190"/>
  <c r="I189"/>
  <c r="J167"/>
  <c r="H168"/>
  <c r="I167"/>
  <c r="D20"/>
  <c r="C21"/>
  <c r="O19"/>
  <c r="P20"/>
  <c r="T14"/>
  <c r="S15"/>
  <c r="T15"/>
  <c r="R24"/>
  <c r="AG6"/>
  <c r="F25"/>
  <c r="J25"/>
  <c r="K25"/>
  <c r="H25"/>
  <c r="A26"/>
  <c r="B25"/>
  <c r="L25"/>
  <c r="G25"/>
  <c r="M25"/>
  <c r="H191"/>
  <c r="I190"/>
  <c r="J190"/>
  <c r="H169"/>
  <c r="I168"/>
  <c r="J168"/>
  <c r="AH6"/>
  <c r="N25"/>
  <c r="Q25"/>
  <c r="R25"/>
  <c r="H26"/>
  <c r="M26"/>
  <c r="G26"/>
  <c r="J26"/>
  <c r="L26"/>
  <c r="A27"/>
  <c r="F26"/>
  <c r="R26"/>
  <c r="B26"/>
  <c r="K26"/>
  <c r="O20"/>
  <c r="P21"/>
  <c r="D21"/>
  <c r="C22"/>
  <c r="J191"/>
  <c r="I191"/>
  <c r="J169"/>
  <c r="I169"/>
  <c r="O21"/>
  <c r="P22"/>
  <c r="J27"/>
  <c r="L27"/>
  <c r="N27"/>
  <c r="Q27"/>
  <c r="A28"/>
  <c r="F27"/>
  <c r="R27"/>
  <c r="M27"/>
  <c r="W27"/>
  <c r="X27"/>
  <c r="K27"/>
  <c r="B27"/>
  <c r="H27"/>
  <c r="G27"/>
  <c r="U27"/>
  <c r="Z27"/>
  <c r="AB27"/>
  <c r="AC27"/>
  <c r="AD27"/>
  <c r="AE27"/>
  <c r="AF27"/>
  <c r="AI6"/>
  <c r="AH27"/>
  <c r="N26"/>
  <c r="Q26"/>
  <c r="D22"/>
  <c r="C23"/>
  <c r="AG27"/>
  <c r="D23"/>
  <c r="C24"/>
  <c r="AJ6"/>
  <c r="AI27"/>
  <c r="B28"/>
  <c r="J28"/>
  <c r="H28"/>
  <c r="L28"/>
  <c r="M28"/>
  <c r="K28"/>
  <c r="G28"/>
  <c r="F28"/>
  <c r="R28"/>
  <c r="A29"/>
  <c r="AA27"/>
  <c r="V27"/>
  <c r="Y27"/>
  <c r="O22"/>
  <c r="P23"/>
  <c r="B29"/>
  <c r="H29"/>
  <c r="A30"/>
  <c r="M29"/>
  <c r="X29"/>
  <c r="L29"/>
  <c r="N29"/>
  <c r="Q29"/>
  <c r="G29"/>
  <c r="J29"/>
  <c r="K29"/>
  <c r="F29"/>
  <c r="R29"/>
  <c r="U29"/>
  <c r="Y29"/>
  <c r="V29"/>
  <c r="Z29"/>
  <c r="AA29"/>
  <c r="AB29"/>
  <c r="AC29"/>
  <c r="AD29"/>
  <c r="AE29"/>
  <c r="AF29"/>
  <c r="AG29"/>
  <c r="AH29"/>
  <c r="AI29"/>
  <c r="O23"/>
  <c r="P24"/>
  <c r="AJ27"/>
  <c r="AJ29"/>
  <c r="AK6"/>
  <c r="D24"/>
  <c r="C25"/>
  <c r="N28"/>
  <c r="AH28"/>
  <c r="AI28"/>
  <c r="Q28"/>
  <c r="W28"/>
  <c r="Y28"/>
  <c r="Z28"/>
  <c r="AB28"/>
  <c r="AD28"/>
  <c r="AF28"/>
  <c r="V28"/>
  <c r="U28"/>
  <c r="X28"/>
  <c r="AA28"/>
  <c r="AC28"/>
  <c r="AE28"/>
  <c r="AG28"/>
  <c r="AL6"/>
  <c r="AK27"/>
  <c r="AK28"/>
  <c r="AK29"/>
  <c r="M30"/>
  <c r="J30"/>
  <c r="H30"/>
  <c r="F30"/>
  <c r="G30"/>
  <c r="V30"/>
  <c r="W30"/>
  <c r="A31"/>
  <c r="K30"/>
  <c r="L30"/>
  <c r="N30"/>
  <c r="AJ30"/>
  <c r="U30"/>
  <c r="B30"/>
  <c r="Y30"/>
  <c r="X30"/>
  <c r="Z30"/>
  <c r="AA30"/>
  <c r="AB30"/>
  <c r="AC30"/>
  <c r="AD30"/>
  <c r="AE30"/>
  <c r="AF30"/>
  <c r="AG30"/>
  <c r="AH30"/>
  <c r="AI30"/>
  <c r="W29"/>
  <c r="D25"/>
  <c r="C26"/>
  <c r="O24"/>
  <c r="P25"/>
  <c r="AJ28"/>
  <c r="O25"/>
  <c r="P26"/>
  <c r="O26"/>
  <c r="D26"/>
  <c r="C27"/>
  <c r="L31"/>
  <c r="H31"/>
  <c r="G31"/>
  <c r="F31"/>
  <c r="B31"/>
  <c r="J31"/>
  <c r="K31"/>
  <c r="A32"/>
  <c r="M31"/>
  <c r="AM6"/>
  <c r="AL28"/>
  <c r="AL30"/>
  <c r="AL27"/>
  <c r="AL29"/>
  <c r="Q30"/>
  <c r="R30"/>
  <c r="AK30"/>
  <c r="D27"/>
  <c r="C28"/>
  <c r="R31"/>
  <c r="AN6"/>
  <c r="AM27"/>
  <c r="AM28"/>
  <c r="AM30"/>
  <c r="AM29"/>
  <c r="J32"/>
  <c r="B32"/>
  <c r="L32"/>
  <c r="A33"/>
  <c r="M32"/>
  <c r="H32"/>
  <c r="G32"/>
  <c r="F32"/>
  <c r="R32"/>
  <c r="K32"/>
  <c r="N31"/>
  <c r="N32"/>
  <c r="Q31"/>
  <c r="W31"/>
  <c r="V31"/>
  <c r="AA31"/>
  <c r="AC31"/>
  <c r="AE31"/>
  <c r="AG31"/>
  <c r="AI31"/>
  <c r="AL31"/>
  <c r="X31"/>
  <c r="Y31"/>
  <c r="U31"/>
  <c r="Z31"/>
  <c r="AB31"/>
  <c r="AD31"/>
  <c r="AF31"/>
  <c r="AH31"/>
  <c r="AJ31"/>
  <c r="AK31"/>
  <c r="B33"/>
  <c r="J33"/>
  <c r="M33"/>
  <c r="L33"/>
  <c r="A34"/>
  <c r="K33"/>
  <c r="F33"/>
  <c r="R33"/>
  <c r="H33"/>
  <c r="G33"/>
  <c r="AO6"/>
  <c r="AN30"/>
  <c r="AN29"/>
  <c r="AN31"/>
  <c r="AN27"/>
  <c r="AN28"/>
  <c r="AN32"/>
  <c r="D28"/>
  <c r="C29"/>
  <c r="AM31"/>
  <c r="D29"/>
  <c r="C30"/>
  <c r="AL32"/>
  <c r="Q32"/>
  <c r="V32"/>
  <c r="Y32"/>
  <c r="AA32"/>
  <c r="AC32"/>
  <c r="AE32"/>
  <c r="AG32"/>
  <c r="AI32"/>
  <c r="AK32"/>
  <c r="AM32"/>
  <c r="U32"/>
  <c r="W32"/>
  <c r="X32"/>
  <c r="Z32"/>
  <c r="AB32"/>
  <c r="AD32"/>
  <c r="AF32"/>
  <c r="AH32"/>
  <c r="AJ32"/>
  <c r="N33"/>
  <c r="AO27"/>
  <c r="AO28"/>
  <c r="AO31"/>
  <c r="AO32"/>
  <c r="AP6"/>
  <c r="AO30"/>
  <c r="AO29"/>
  <c r="AO33"/>
  <c r="B34"/>
  <c r="A35"/>
  <c r="F34"/>
  <c r="R34"/>
  <c r="H34"/>
  <c r="G34"/>
  <c r="J34"/>
  <c r="K34"/>
  <c r="L34"/>
  <c r="M34"/>
  <c r="D30"/>
  <c r="C31"/>
  <c r="Q33"/>
  <c r="U33"/>
  <c r="W33"/>
  <c r="Y33"/>
  <c r="AA33"/>
  <c r="AC33"/>
  <c r="AE33"/>
  <c r="AG33"/>
  <c r="AI33"/>
  <c r="AK33"/>
  <c r="AN33"/>
  <c r="AM33"/>
  <c r="X33"/>
  <c r="V33"/>
  <c r="Z33"/>
  <c r="AB33"/>
  <c r="AD33"/>
  <c r="AF33"/>
  <c r="AH33"/>
  <c r="AJ33"/>
  <c r="AL33"/>
  <c r="N34"/>
  <c r="J35"/>
  <c r="A36"/>
  <c r="M35"/>
  <c r="K35"/>
  <c r="L35"/>
  <c r="N35"/>
  <c r="AO35"/>
  <c r="U35"/>
  <c r="F35"/>
  <c r="R35"/>
  <c r="B35"/>
  <c r="H35"/>
  <c r="G35"/>
  <c r="X35"/>
  <c r="Z35"/>
  <c r="AB35"/>
  <c r="AD35"/>
  <c r="AF35"/>
  <c r="AH35"/>
  <c r="AJ35"/>
  <c r="AL35"/>
  <c r="AN35"/>
  <c r="AP27"/>
  <c r="AQ6"/>
  <c r="AP29"/>
  <c r="AP32"/>
  <c r="AP28"/>
  <c r="AP30"/>
  <c r="AP31"/>
  <c r="AP35"/>
  <c r="AP33"/>
  <c r="AP34"/>
  <c r="AQ30"/>
  <c r="AQ27"/>
  <c r="AQ34"/>
  <c r="AQ33"/>
  <c r="AQ28"/>
  <c r="AR6"/>
  <c r="AQ29"/>
  <c r="AQ31"/>
  <c r="AQ32"/>
  <c r="AQ35"/>
  <c r="H36"/>
  <c r="F36"/>
  <c r="J36"/>
  <c r="L36"/>
  <c r="A37"/>
  <c r="G36"/>
  <c r="B36"/>
  <c r="K36"/>
  <c r="M36"/>
  <c r="AN34"/>
  <c r="X34"/>
  <c r="Y34"/>
  <c r="AC34"/>
  <c r="AG34"/>
  <c r="AK34"/>
  <c r="AO34"/>
  <c r="Q34"/>
  <c r="V34"/>
  <c r="W34"/>
  <c r="Z34"/>
  <c r="AB34"/>
  <c r="AD34"/>
  <c r="AF34"/>
  <c r="AH34"/>
  <c r="AJ34"/>
  <c r="AL34"/>
  <c r="U34"/>
  <c r="AA34"/>
  <c r="AE34"/>
  <c r="AI34"/>
  <c r="AM34"/>
  <c r="D31"/>
  <c r="C32"/>
  <c r="AM35"/>
  <c r="AK35"/>
  <c r="AI35"/>
  <c r="AG35"/>
  <c r="AE35"/>
  <c r="AC35"/>
  <c r="AA35"/>
  <c r="Q35"/>
  <c r="V35"/>
  <c r="Y35"/>
  <c r="W35"/>
  <c r="D32"/>
  <c r="C33"/>
  <c r="F37"/>
  <c r="H37"/>
  <c r="G37"/>
  <c r="B37"/>
  <c r="A38"/>
  <c r="L37"/>
  <c r="M37"/>
  <c r="J37"/>
  <c r="K37"/>
  <c r="AR29"/>
  <c r="AR30"/>
  <c r="AR31"/>
  <c r="AR33"/>
  <c r="AR27"/>
  <c r="AR28"/>
  <c r="AS6"/>
  <c r="AR32"/>
  <c r="AR34"/>
  <c r="AR35"/>
  <c r="N36"/>
  <c r="R36"/>
  <c r="L38"/>
  <c r="M38"/>
  <c r="K38"/>
  <c r="B38"/>
  <c r="A39"/>
  <c r="H38"/>
  <c r="G38"/>
  <c r="J38"/>
  <c r="F38"/>
  <c r="R38"/>
  <c r="D33"/>
  <c r="C34"/>
  <c r="X36"/>
  <c r="W36"/>
  <c r="Q36"/>
  <c r="Z36"/>
  <c r="AB36"/>
  <c r="AD36"/>
  <c r="AF36"/>
  <c r="AH36"/>
  <c r="AJ36"/>
  <c r="AL36"/>
  <c r="AN36"/>
  <c r="AQ36"/>
  <c r="U36"/>
  <c r="V36"/>
  <c r="Y36"/>
  <c r="AA36"/>
  <c r="AC36"/>
  <c r="AE36"/>
  <c r="AG36"/>
  <c r="AI36"/>
  <c r="AK36"/>
  <c r="AM36"/>
  <c r="AO36"/>
  <c r="AP36"/>
  <c r="AS30"/>
  <c r="AT6"/>
  <c r="AS29"/>
  <c r="AS28"/>
  <c r="AS32"/>
  <c r="AS27"/>
  <c r="AS31"/>
  <c r="AS33"/>
  <c r="AS34"/>
  <c r="AS35"/>
  <c r="AS36"/>
  <c r="AR36"/>
  <c r="N37"/>
  <c r="R37"/>
  <c r="X37"/>
  <c r="V37"/>
  <c r="Z37"/>
  <c r="AD37"/>
  <c r="AH37"/>
  <c r="AN37"/>
  <c r="W37"/>
  <c r="U37"/>
  <c r="Q37"/>
  <c r="AA37"/>
  <c r="AC37"/>
  <c r="AE37"/>
  <c r="AG37"/>
  <c r="AI37"/>
  <c r="AK37"/>
  <c r="AM37"/>
  <c r="AO37"/>
  <c r="AQ37"/>
  <c r="Y37"/>
  <c r="AB37"/>
  <c r="AF37"/>
  <c r="AJ37"/>
  <c r="AL37"/>
  <c r="AP37"/>
  <c r="AR37"/>
  <c r="AT27"/>
  <c r="AT31"/>
  <c r="AT28"/>
  <c r="AT32"/>
  <c r="AT34"/>
  <c r="AT29"/>
  <c r="AU6"/>
  <c r="AT30"/>
  <c r="AT33"/>
  <c r="AT35"/>
  <c r="AT36"/>
  <c r="AT37"/>
  <c r="D34"/>
  <c r="C35"/>
  <c r="M39"/>
  <c r="F39"/>
  <c r="H39"/>
  <c r="G39"/>
  <c r="W39"/>
  <c r="V39"/>
  <c r="L39"/>
  <c r="N39"/>
  <c r="AS39"/>
  <c r="J39"/>
  <c r="K39"/>
  <c r="B39"/>
  <c r="A40"/>
  <c r="U39"/>
  <c r="Q39"/>
  <c r="Y39"/>
  <c r="Z39"/>
  <c r="AA39"/>
  <c r="AB39"/>
  <c r="AC39"/>
  <c r="AD39"/>
  <c r="AE39"/>
  <c r="AF39"/>
  <c r="AG39"/>
  <c r="AH39"/>
  <c r="AI39"/>
  <c r="AJ39"/>
  <c r="AK39"/>
  <c r="AL39"/>
  <c r="AM39"/>
  <c r="AN39"/>
  <c r="AO39"/>
  <c r="AP39"/>
  <c r="AQ39"/>
  <c r="AR39"/>
  <c r="AS37"/>
  <c r="N38"/>
  <c r="V38"/>
  <c r="Y38"/>
  <c r="X38"/>
  <c r="Z38"/>
  <c r="AB38"/>
  <c r="AD38"/>
  <c r="AF38"/>
  <c r="AH38"/>
  <c r="AJ38"/>
  <c r="AL38"/>
  <c r="AN38"/>
  <c r="AP38"/>
  <c r="Q38"/>
  <c r="U38"/>
  <c r="W38"/>
  <c r="AA38"/>
  <c r="AC38"/>
  <c r="AE38"/>
  <c r="AG38"/>
  <c r="AI38"/>
  <c r="AK38"/>
  <c r="AM38"/>
  <c r="AO38"/>
  <c r="AQ38"/>
  <c r="AS38"/>
  <c r="AR38"/>
  <c r="AU30"/>
  <c r="AU34"/>
  <c r="AU27"/>
  <c r="AU31"/>
  <c r="AU28"/>
  <c r="AU32"/>
  <c r="AV6"/>
  <c r="AU29"/>
  <c r="AU33"/>
  <c r="AU35"/>
  <c r="AU36"/>
  <c r="AU37"/>
  <c r="AU38"/>
  <c r="AU39"/>
  <c r="X39"/>
  <c r="AT39"/>
  <c r="AT38"/>
  <c r="A41"/>
  <c r="F40"/>
  <c r="H40"/>
  <c r="G40"/>
  <c r="L40"/>
  <c r="B40"/>
  <c r="J40"/>
  <c r="M40"/>
  <c r="K40"/>
  <c r="D35"/>
  <c r="C36"/>
  <c r="R39"/>
  <c r="D36"/>
  <c r="C37"/>
  <c r="AV33"/>
  <c r="AV34"/>
  <c r="AV27"/>
  <c r="AV29"/>
  <c r="AV35"/>
  <c r="AV28"/>
  <c r="AW6"/>
  <c r="AV31"/>
  <c r="AV36"/>
  <c r="AV37"/>
  <c r="AV39"/>
  <c r="AV30"/>
  <c r="AV32"/>
  <c r="AV38"/>
  <c r="N40"/>
  <c r="R40"/>
  <c r="J41"/>
  <c r="H41"/>
  <c r="F41"/>
  <c r="R41"/>
  <c r="B41"/>
  <c r="A42"/>
  <c r="M41"/>
  <c r="L41"/>
  <c r="N41"/>
  <c r="W41"/>
  <c r="K41"/>
  <c r="G41"/>
  <c r="X41"/>
  <c r="U41"/>
  <c r="AA41"/>
  <c r="AC41"/>
  <c r="AE41"/>
  <c r="AG41"/>
  <c r="AI41"/>
  <c r="AK41"/>
  <c r="AM41"/>
  <c r="AO41"/>
  <c r="AQ41"/>
  <c r="AS41"/>
  <c r="AT41"/>
  <c r="AU41"/>
  <c r="U40"/>
  <c r="Y40"/>
  <c r="V40"/>
  <c r="W40"/>
  <c r="AA40"/>
  <c r="AC40"/>
  <c r="AE40"/>
  <c r="AG40"/>
  <c r="AI40"/>
  <c r="AK40"/>
  <c r="AO40"/>
  <c r="AS40"/>
  <c r="AT40"/>
  <c r="AU40"/>
  <c r="Q40"/>
  <c r="X40"/>
  <c r="Z40"/>
  <c r="AB40"/>
  <c r="AD40"/>
  <c r="AF40"/>
  <c r="AH40"/>
  <c r="AJ40"/>
  <c r="AL40"/>
  <c r="AN40"/>
  <c r="AP40"/>
  <c r="AR40"/>
  <c r="AM40"/>
  <c r="AQ40"/>
  <c r="D37"/>
  <c r="C38"/>
  <c r="AR41"/>
  <c r="AP41"/>
  <c r="AN41"/>
  <c r="AL41"/>
  <c r="AJ41"/>
  <c r="AH41"/>
  <c r="AF41"/>
  <c r="AD41"/>
  <c r="AB41"/>
  <c r="Z41"/>
  <c r="Y41"/>
  <c r="Q41"/>
  <c r="V41"/>
  <c r="AV40"/>
  <c r="AV41"/>
  <c r="J42"/>
  <c r="H42"/>
  <c r="M42"/>
  <c r="F42"/>
  <c r="R42"/>
  <c r="K42"/>
  <c r="A43"/>
  <c r="G42"/>
  <c r="B42"/>
  <c r="L42"/>
  <c r="N42"/>
  <c r="X42"/>
  <c r="Q42"/>
  <c r="Z42"/>
  <c r="AB42"/>
  <c r="AD42"/>
  <c r="AF42"/>
  <c r="AH42"/>
  <c r="AJ42"/>
  <c r="AL42"/>
  <c r="AN42"/>
  <c r="AP42"/>
  <c r="AR42"/>
  <c r="AT42"/>
  <c r="AW28"/>
  <c r="AW32"/>
  <c r="AW27"/>
  <c r="AW31"/>
  <c r="AW35"/>
  <c r="AW34"/>
  <c r="AW33"/>
  <c r="AW38"/>
  <c r="AW40"/>
  <c r="AW42"/>
  <c r="AW30"/>
  <c r="AW29"/>
  <c r="AX6"/>
  <c r="AW36"/>
  <c r="AW37"/>
  <c r="AW39"/>
  <c r="AW41"/>
  <c r="AV42"/>
  <c r="AX27"/>
  <c r="AX31"/>
  <c r="AX35"/>
  <c r="AX30"/>
  <c r="AX34"/>
  <c r="AY6"/>
  <c r="AX41"/>
  <c r="AX42"/>
  <c r="AX29"/>
  <c r="AX33"/>
  <c r="AX28"/>
  <c r="AX32"/>
  <c r="AX36"/>
  <c r="AX37"/>
  <c r="AX38"/>
  <c r="AX40"/>
  <c r="AX39"/>
  <c r="A44"/>
  <c r="B43"/>
  <c r="F43"/>
  <c r="M43"/>
  <c r="J43"/>
  <c r="K43"/>
  <c r="H43"/>
  <c r="L43"/>
  <c r="N43"/>
  <c r="AW43"/>
  <c r="G43"/>
  <c r="Q43"/>
  <c r="V43"/>
  <c r="AA43"/>
  <c r="AC43"/>
  <c r="AE43"/>
  <c r="AG43"/>
  <c r="AI43"/>
  <c r="AK43"/>
  <c r="AM43"/>
  <c r="AO43"/>
  <c r="AQ43"/>
  <c r="AS43"/>
  <c r="AU43"/>
  <c r="D38"/>
  <c r="C39"/>
  <c r="AU42"/>
  <c r="AS42"/>
  <c r="AQ42"/>
  <c r="AO42"/>
  <c r="AM42"/>
  <c r="AK42"/>
  <c r="AI42"/>
  <c r="AG42"/>
  <c r="AE42"/>
  <c r="AC42"/>
  <c r="AA42"/>
  <c r="W42"/>
  <c r="U42"/>
  <c r="Y42"/>
  <c r="V42"/>
  <c r="D39"/>
  <c r="C40"/>
  <c r="AY28"/>
  <c r="AY32"/>
  <c r="AY36"/>
  <c r="AY27"/>
  <c r="AY31"/>
  <c r="AY35"/>
  <c r="AZ6"/>
  <c r="AY40"/>
  <c r="AY39"/>
  <c r="AY30"/>
  <c r="AY34"/>
  <c r="AY38"/>
  <c r="AY29"/>
  <c r="AY33"/>
  <c r="AY37"/>
  <c r="AY41"/>
  <c r="AY42"/>
  <c r="AY43"/>
  <c r="AV43"/>
  <c r="AT43"/>
  <c r="AR43"/>
  <c r="AP43"/>
  <c r="AN43"/>
  <c r="AL43"/>
  <c r="AJ43"/>
  <c r="AH43"/>
  <c r="AF43"/>
  <c r="AD43"/>
  <c r="AB43"/>
  <c r="Z43"/>
  <c r="X43"/>
  <c r="Y43"/>
  <c r="U43"/>
  <c r="R43"/>
  <c r="M44"/>
  <c r="F44"/>
  <c r="H44"/>
  <c r="J44"/>
  <c r="K44"/>
  <c r="A45"/>
  <c r="L44"/>
  <c r="N44"/>
  <c r="X44"/>
  <c r="B44"/>
  <c r="G44"/>
  <c r="V44"/>
  <c r="Z44"/>
  <c r="AB44"/>
  <c r="AD44"/>
  <c r="AF44"/>
  <c r="AG44"/>
  <c r="AH44"/>
  <c r="AI44"/>
  <c r="AJ44"/>
  <c r="AK44"/>
  <c r="AL44"/>
  <c r="AM44"/>
  <c r="AN44"/>
  <c r="AO44"/>
  <c r="AP44"/>
  <c r="AQ44"/>
  <c r="AR44"/>
  <c r="AS44"/>
  <c r="AT44"/>
  <c r="AU44"/>
  <c r="AV44"/>
  <c r="AW44"/>
  <c r="W43"/>
  <c r="AX43"/>
  <c r="L45"/>
  <c r="H45"/>
  <c r="F45"/>
  <c r="A46"/>
  <c r="M45"/>
  <c r="J45"/>
  <c r="K45"/>
  <c r="G45"/>
  <c r="B45"/>
  <c r="D40"/>
  <c r="C41"/>
  <c r="AE44"/>
  <c r="AC44"/>
  <c r="AA44"/>
  <c r="W44"/>
  <c r="Y44"/>
  <c r="U44"/>
  <c r="Q44"/>
  <c r="R44"/>
  <c r="AY44"/>
  <c r="AX44"/>
  <c r="AZ27"/>
  <c r="AZ29"/>
  <c r="AZ37"/>
  <c r="AZ28"/>
  <c r="AZ30"/>
  <c r="AZ38"/>
  <c r="BA6"/>
  <c r="AZ41"/>
  <c r="AZ42"/>
  <c r="AZ43"/>
  <c r="AZ44"/>
  <c r="AZ32"/>
  <c r="AZ31"/>
  <c r="AZ35"/>
  <c r="AZ33"/>
  <c r="AZ36"/>
  <c r="AZ34"/>
  <c r="AZ39"/>
  <c r="AZ40"/>
  <c r="BA27"/>
  <c r="BA31"/>
  <c r="BA35"/>
  <c r="BA39"/>
  <c r="BA30"/>
  <c r="BA34"/>
  <c r="BA38"/>
  <c r="BB6"/>
  <c r="BA42"/>
  <c r="BA43"/>
  <c r="BA44"/>
  <c r="BA29"/>
  <c r="BA33"/>
  <c r="BA37"/>
  <c r="BA28"/>
  <c r="BA32"/>
  <c r="BA36"/>
  <c r="BA40"/>
  <c r="BA41"/>
  <c r="R45"/>
  <c r="N45"/>
  <c r="D41"/>
  <c r="C42"/>
  <c r="J46"/>
  <c r="A47"/>
  <c r="B46"/>
  <c r="M46"/>
  <c r="H46"/>
  <c r="K46"/>
  <c r="F46"/>
  <c r="R46"/>
  <c r="L46"/>
  <c r="N46"/>
  <c r="AZ46"/>
  <c r="G46"/>
  <c r="Q46"/>
  <c r="U46"/>
  <c r="Z46"/>
  <c r="AB46"/>
  <c r="AD46"/>
  <c r="AF46"/>
  <c r="AH46"/>
  <c r="AJ46"/>
  <c r="AK46"/>
  <c r="AL46"/>
  <c r="AM46"/>
  <c r="AN46"/>
  <c r="AO46"/>
  <c r="AP46"/>
  <c r="AQ46"/>
  <c r="AR46"/>
  <c r="AS46"/>
  <c r="AT46"/>
  <c r="AU46"/>
  <c r="AV46"/>
  <c r="AW46"/>
  <c r="AX46"/>
  <c r="AY46"/>
  <c r="AI46"/>
  <c r="AG46"/>
  <c r="AE46"/>
  <c r="AC46"/>
  <c r="AA46"/>
  <c r="Y46"/>
  <c r="X46"/>
  <c r="V46"/>
  <c r="BA46"/>
  <c r="L47"/>
  <c r="F47"/>
  <c r="R47"/>
  <c r="J47"/>
  <c r="M47"/>
  <c r="H47"/>
  <c r="B47"/>
  <c r="K47"/>
  <c r="A48"/>
  <c r="G47"/>
  <c r="D42"/>
  <c r="C43"/>
  <c r="W45"/>
  <c r="Y45"/>
  <c r="V45"/>
  <c r="Z45"/>
  <c r="AB45"/>
  <c r="AD45"/>
  <c r="AF45"/>
  <c r="AH45"/>
  <c r="AJ45"/>
  <c r="AL45"/>
  <c r="AN45"/>
  <c r="AP45"/>
  <c r="AR45"/>
  <c r="AT45"/>
  <c r="AV45"/>
  <c r="AX45"/>
  <c r="AZ45"/>
  <c r="Q45"/>
  <c r="U45"/>
  <c r="X45"/>
  <c r="AA45"/>
  <c r="AC45"/>
  <c r="AE45"/>
  <c r="AG45"/>
  <c r="AI45"/>
  <c r="AK45"/>
  <c r="AM45"/>
  <c r="AO45"/>
  <c r="AQ45"/>
  <c r="AS45"/>
  <c r="AU45"/>
  <c r="AW45"/>
  <c r="AY45"/>
  <c r="BB28"/>
  <c r="BB32"/>
  <c r="BB36"/>
  <c r="BB40"/>
  <c r="BB29"/>
  <c r="BB33"/>
  <c r="BB37"/>
  <c r="BB41"/>
  <c r="BB45"/>
  <c r="BB46"/>
  <c r="BB30"/>
  <c r="BB34"/>
  <c r="BB38"/>
  <c r="BB27"/>
  <c r="BB31"/>
  <c r="BB35"/>
  <c r="BB39"/>
  <c r="BC6"/>
  <c r="BB42"/>
  <c r="BB43"/>
  <c r="BB44"/>
  <c r="W46"/>
  <c r="BA45"/>
  <c r="A49"/>
  <c r="F48"/>
  <c r="J48"/>
  <c r="L48"/>
  <c r="N48"/>
  <c r="BB48"/>
  <c r="V48"/>
  <c r="B48"/>
  <c r="H48"/>
  <c r="G48"/>
  <c r="M48"/>
  <c r="K48"/>
  <c r="Y48"/>
  <c r="Q48"/>
  <c r="AA48"/>
  <c r="AB48"/>
  <c r="AC48"/>
  <c r="AD48"/>
  <c r="AE48"/>
  <c r="AF48"/>
  <c r="AG48"/>
  <c r="AH48"/>
  <c r="AI48"/>
  <c r="AJ48"/>
  <c r="AK48"/>
  <c r="AL48"/>
  <c r="AM48"/>
  <c r="AN48"/>
  <c r="AO48"/>
  <c r="AP48"/>
  <c r="AQ48"/>
  <c r="AR48"/>
  <c r="AS48"/>
  <c r="AT48"/>
  <c r="AU48"/>
  <c r="AV48"/>
  <c r="AW48"/>
  <c r="AX48"/>
  <c r="AY48"/>
  <c r="AZ48"/>
  <c r="BA48"/>
  <c r="N47"/>
  <c r="BC30"/>
  <c r="BC34"/>
  <c r="BC38"/>
  <c r="BC27"/>
  <c r="BC31"/>
  <c r="BC35"/>
  <c r="BC39"/>
  <c r="BD6"/>
  <c r="BC45"/>
  <c r="BC46"/>
  <c r="BC48"/>
  <c r="BC28"/>
  <c r="BC32"/>
  <c r="BC36"/>
  <c r="BC40"/>
  <c r="BC29"/>
  <c r="BC33"/>
  <c r="BC37"/>
  <c r="BC41"/>
  <c r="BC42"/>
  <c r="BC43"/>
  <c r="BC44"/>
  <c r="BC47"/>
  <c r="D43"/>
  <c r="C44"/>
  <c r="D44"/>
  <c r="C45"/>
  <c r="BD28"/>
  <c r="BD30"/>
  <c r="BD38"/>
  <c r="BD42"/>
  <c r="BE6"/>
  <c r="BD32"/>
  <c r="BD31"/>
  <c r="BD39"/>
  <c r="BD34"/>
  <c r="BD44"/>
  <c r="BD33"/>
  <c r="BD36"/>
  <c r="BD40"/>
  <c r="BD35"/>
  <c r="BD27"/>
  <c r="BD29"/>
  <c r="BD37"/>
  <c r="BD41"/>
  <c r="BD43"/>
  <c r="BD45"/>
  <c r="BD46"/>
  <c r="BD48"/>
  <c r="BD47"/>
  <c r="BA47"/>
  <c r="Y47"/>
  <c r="X47"/>
  <c r="Z47"/>
  <c r="AB47"/>
  <c r="AD47"/>
  <c r="AF47"/>
  <c r="AH47"/>
  <c r="AJ47"/>
  <c r="AL47"/>
  <c r="AN47"/>
  <c r="AP47"/>
  <c r="AR47"/>
  <c r="AT47"/>
  <c r="AV47"/>
  <c r="AX47"/>
  <c r="AZ47"/>
  <c r="Q47"/>
  <c r="W47"/>
  <c r="U47"/>
  <c r="V47"/>
  <c r="AA47"/>
  <c r="AC47"/>
  <c r="AE47"/>
  <c r="AG47"/>
  <c r="AI47"/>
  <c r="AK47"/>
  <c r="AM47"/>
  <c r="AO47"/>
  <c r="AQ47"/>
  <c r="AS47"/>
  <c r="AU47"/>
  <c r="AW47"/>
  <c r="AY47"/>
  <c r="BB47"/>
  <c r="Z48"/>
  <c r="U48"/>
  <c r="X48"/>
  <c r="W48"/>
  <c r="R48"/>
  <c r="J49"/>
  <c r="B49"/>
  <c r="M49"/>
  <c r="A50"/>
  <c r="L49"/>
  <c r="N49"/>
  <c r="BC49"/>
  <c r="W49"/>
  <c r="K49"/>
  <c r="F49"/>
  <c r="H49"/>
  <c r="G49"/>
  <c r="V49"/>
  <c r="Z49"/>
  <c r="AB49"/>
  <c r="AD49"/>
  <c r="AF49"/>
  <c r="AH49"/>
  <c r="AJ49"/>
  <c r="AL49"/>
  <c r="AM49"/>
  <c r="AN49"/>
  <c r="AO49"/>
  <c r="AP49"/>
  <c r="AQ49"/>
  <c r="AR49"/>
  <c r="AS49"/>
  <c r="AT49"/>
  <c r="AU49"/>
  <c r="AV49"/>
  <c r="AW49"/>
  <c r="AX49"/>
  <c r="AY49"/>
  <c r="AZ49"/>
  <c r="BA49"/>
  <c r="BB49"/>
  <c r="D45"/>
  <c r="C46"/>
  <c r="AK49"/>
  <c r="AI49"/>
  <c r="AG49"/>
  <c r="AE49"/>
  <c r="AC49"/>
  <c r="AA49"/>
  <c r="Q49"/>
  <c r="U49"/>
  <c r="R49"/>
  <c r="X49"/>
  <c r="Y49"/>
  <c r="BD49"/>
  <c r="H50"/>
  <c r="A51"/>
  <c r="J50"/>
  <c r="K50"/>
  <c r="B50"/>
  <c r="G50"/>
  <c r="L50"/>
  <c r="F50"/>
  <c r="R50"/>
  <c r="M50"/>
  <c r="BE30"/>
  <c r="BE34"/>
  <c r="BE38"/>
  <c r="BE42"/>
  <c r="BE29"/>
  <c r="BE33"/>
  <c r="BE37"/>
  <c r="BE41"/>
  <c r="BF6"/>
  <c r="BE44"/>
  <c r="BE28"/>
  <c r="BE32"/>
  <c r="BE36"/>
  <c r="BE40"/>
  <c r="BE27"/>
  <c r="BE31"/>
  <c r="BE35"/>
  <c r="BE39"/>
  <c r="BE43"/>
  <c r="BE45"/>
  <c r="BE46"/>
  <c r="BE48"/>
  <c r="BE47"/>
  <c r="BE49"/>
  <c r="D46"/>
  <c r="C47"/>
  <c r="BF28"/>
  <c r="BF32"/>
  <c r="BF36"/>
  <c r="BF40"/>
  <c r="BF44"/>
  <c r="BF33"/>
  <c r="BF41"/>
  <c r="BF27"/>
  <c r="BF35"/>
  <c r="BF43"/>
  <c r="BF46"/>
  <c r="BF30"/>
  <c r="BF34"/>
  <c r="BF38"/>
  <c r="BF42"/>
  <c r="BF29"/>
  <c r="BF37"/>
  <c r="BF45"/>
  <c r="BF31"/>
  <c r="BF39"/>
  <c r="BG6"/>
  <c r="BF48"/>
  <c r="BF47"/>
  <c r="BF49"/>
  <c r="F51"/>
  <c r="A52"/>
  <c r="H51"/>
  <c r="L51"/>
  <c r="M51"/>
  <c r="J51"/>
  <c r="K51"/>
  <c r="B51"/>
  <c r="G51"/>
  <c r="N50"/>
  <c r="W50"/>
  <c r="Q50"/>
  <c r="V50"/>
  <c r="Z50"/>
  <c r="AB50"/>
  <c r="AD50"/>
  <c r="AF50"/>
  <c r="AH50"/>
  <c r="AJ50"/>
  <c r="AL50"/>
  <c r="AN50"/>
  <c r="AP50"/>
  <c r="AR50"/>
  <c r="AT50"/>
  <c r="AV50"/>
  <c r="AX50"/>
  <c r="AZ50"/>
  <c r="BB50"/>
  <c r="BD50"/>
  <c r="U50"/>
  <c r="X50"/>
  <c r="Y50"/>
  <c r="AA50"/>
  <c r="AC50"/>
  <c r="AE50"/>
  <c r="AG50"/>
  <c r="AI50"/>
  <c r="AK50"/>
  <c r="AM50"/>
  <c r="AO50"/>
  <c r="AQ50"/>
  <c r="AS50"/>
  <c r="AU50"/>
  <c r="AW50"/>
  <c r="AY50"/>
  <c r="BA50"/>
  <c r="BC50"/>
  <c r="BE50"/>
  <c r="BG27"/>
  <c r="BG31"/>
  <c r="BG35"/>
  <c r="BG39"/>
  <c r="BG43"/>
  <c r="BG28"/>
  <c r="BG36"/>
  <c r="BG44"/>
  <c r="BG34"/>
  <c r="BG42"/>
  <c r="BG46"/>
  <c r="BG48"/>
  <c r="BG29"/>
  <c r="BG33"/>
  <c r="BG37"/>
  <c r="BG41"/>
  <c r="BG45"/>
  <c r="BG32"/>
  <c r="BG40"/>
  <c r="BG30"/>
  <c r="BG38"/>
  <c r="BH6"/>
  <c r="BG47"/>
  <c r="BG50"/>
  <c r="BG49"/>
  <c r="D47"/>
  <c r="C48"/>
  <c r="N51"/>
  <c r="R51"/>
  <c r="M52"/>
  <c r="L52"/>
  <c r="N52"/>
  <c r="BG52"/>
  <c r="J52"/>
  <c r="H52"/>
  <c r="F52"/>
  <c r="U52"/>
  <c r="W52"/>
  <c r="A53"/>
  <c r="B52"/>
  <c r="K52"/>
  <c r="G52"/>
  <c r="Q52"/>
  <c r="Z52"/>
  <c r="AB52"/>
  <c r="AD52"/>
  <c r="AF52"/>
  <c r="AH52"/>
  <c r="AJ52"/>
  <c r="AK52"/>
  <c r="AL52"/>
  <c r="AM52"/>
  <c r="AN52"/>
  <c r="AO52"/>
  <c r="AP52"/>
  <c r="AQ52"/>
  <c r="AR52"/>
  <c r="AS52"/>
  <c r="AT52"/>
  <c r="AU52"/>
  <c r="AV52"/>
  <c r="AW52"/>
  <c r="AX52"/>
  <c r="AY52"/>
  <c r="AZ52"/>
  <c r="BA52"/>
  <c r="BB52"/>
  <c r="BC52"/>
  <c r="BD52"/>
  <c r="BE52"/>
  <c r="BF52"/>
  <c r="BF50"/>
  <c r="F53"/>
  <c r="J53"/>
  <c r="H53"/>
  <c r="L53"/>
  <c r="A54"/>
  <c r="M53"/>
  <c r="K53"/>
  <c r="G53"/>
  <c r="B53"/>
  <c r="BE51"/>
  <c r="BF51"/>
  <c r="Q51"/>
  <c r="V51"/>
  <c r="W51"/>
  <c r="Z51"/>
  <c r="AB51"/>
  <c r="AD51"/>
  <c r="AF51"/>
  <c r="AH51"/>
  <c r="AJ51"/>
  <c r="AL51"/>
  <c r="AN51"/>
  <c r="AP51"/>
  <c r="AR51"/>
  <c r="AT51"/>
  <c r="AV51"/>
  <c r="AZ51"/>
  <c r="BD51"/>
  <c r="Y51"/>
  <c r="U51"/>
  <c r="X51"/>
  <c r="AA51"/>
  <c r="AC51"/>
  <c r="AE51"/>
  <c r="AG51"/>
  <c r="AI51"/>
  <c r="AK51"/>
  <c r="AM51"/>
  <c r="AO51"/>
  <c r="AQ51"/>
  <c r="AS51"/>
  <c r="AU51"/>
  <c r="AW51"/>
  <c r="AY51"/>
  <c r="BA51"/>
  <c r="BC51"/>
  <c r="AX51"/>
  <c r="BB51"/>
  <c r="AI52"/>
  <c r="AG52"/>
  <c r="AE52"/>
  <c r="AC52"/>
  <c r="AA52"/>
  <c r="X52"/>
  <c r="V52"/>
  <c r="Y52"/>
  <c r="R52"/>
  <c r="D48"/>
  <c r="C49"/>
  <c r="BH32"/>
  <c r="BH31"/>
  <c r="BH39"/>
  <c r="BH34"/>
  <c r="BH36"/>
  <c r="BH35"/>
  <c r="BH46"/>
  <c r="BH28"/>
  <c r="BH38"/>
  <c r="BH43"/>
  <c r="BH47"/>
  <c r="BH48"/>
  <c r="BH27"/>
  <c r="BH29"/>
  <c r="BH37"/>
  <c r="BH41"/>
  <c r="BH33"/>
  <c r="BH40"/>
  <c r="BH44"/>
  <c r="BI6"/>
  <c r="BH30"/>
  <c r="BH42"/>
  <c r="BH45"/>
  <c r="BH49"/>
  <c r="BH51"/>
  <c r="BH50"/>
  <c r="BH52"/>
  <c r="BG51"/>
  <c r="BI48"/>
  <c r="BI30"/>
  <c r="BI34"/>
  <c r="BI38"/>
  <c r="BI42"/>
  <c r="BI46"/>
  <c r="BI27"/>
  <c r="BI31"/>
  <c r="BI35"/>
  <c r="BI39"/>
  <c r="BI43"/>
  <c r="BI47"/>
  <c r="BI28"/>
  <c r="BI32"/>
  <c r="BI36"/>
  <c r="BI40"/>
  <c r="BI44"/>
  <c r="BJ6"/>
  <c r="BI29"/>
  <c r="BI33"/>
  <c r="BI37"/>
  <c r="BI41"/>
  <c r="BI45"/>
  <c r="BI49"/>
  <c r="BI52"/>
  <c r="BI51"/>
  <c r="BI50"/>
  <c r="D49"/>
  <c r="C50"/>
  <c r="N53"/>
  <c r="BI53"/>
  <c r="F54"/>
  <c r="H54"/>
  <c r="G54"/>
  <c r="B54"/>
  <c r="J54"/>
  <c r="K54"/>
  <c r="M54"/>
  <c r="A55"/>
  <c r="L54"/>
  <c r="N54"/>
  <c r="BH54"/>
  <c r="Q54"/>
  <c r="Z54"/>
  <c r="AB54"/>
  <c r="AD54"/>
  <c r="AF54"/>
  <c r="AH54"/>
  <c r="AJ54"/>
  <c r="AL54"/>
  <c r="AN54"/>
  <c r="AO54"/>
  <c r="AP54"/>
  <c r="AQ54"/>
  <c r="AR54"/>
  <c r="AS54"/>
  <c r="AT54"/>
  <c r="AU54"/>
  <c r="AV54"/>
  <c r="AW54"/>
  <c r="AX54"/>
  <c r="AY54"/>
  <c r="AZ54"/>
  <c r="BA54"/>
  <c r="BB54"/>
  <c r="BC54"/>
  <c r="BD54"/>
  <c r="BE54"/>
  <c r="BF54"/>
  <c r="BG54"/>
  <c r="R53"/>
  <c r="AM54"/>
  <c r="AK54"/>
  <c r="AI54"/>
  <c r="AG54"/>
  <c r="AE54"/>
  <c r="AC54"/>
  <c r="AA54"/>
  <c r="U54"/>
  <c r="V54"/>
  <c r="Y54"/>
  <c r="R54"/>
  <c r="M55"/>
  <c r="J55"/>
  <c r="H55"/>
  <c r="L55"/>
  <c r="B55"/>
  <c r="K55"/>
  <c r="G55"/>
  <c r="F55"/>
  <c r="A56"/>
  <c r="Q53"/>
  <c r="V53"/>
  <c r="U53"/>
  <c r="AA53"/>
  <c r="AC53"/>
  <c r="AE53"/>
  <c r="AG53"/>
  <c r="AI53"/>
  <c r="AK53"/>
  <c r="AM53"/>
  <c r="AO53"/>
  <c r="AQ53"/>
  <c r="AS53"/>
  <c r="AU53"/>
  <c r="AW53"/>
  <c r="AY53"/>
  <c r="BA53"/>
  <c r="BC53"/>
  <c r="BE53"/>
  <c r="BH53"/>
  <c r="X53"/>
  <c r="W53"/>
  <c r="Y53"/>
  <c r="Z53"/>
  <c r="AB53"/>
  <c r="AD53"/>
  <c r="AF53"/>
  <c r="AH53"/>
  <c r="AJ53"/>
  <c r="AL53"/>
  <c r="AN53"/>
  <c r="AP53"/>
  <c r="AR53"/>
  <c r="AT53"/>
  <c r="AV53"/>
  <c r="AX53"/>
  <c r="AZ53"/>
  <c r="BB53"/>
  <c r="BD53"/>
  <c r="BF53"/>
  <c r="BG53"/>
  <c r="D50"/>
  <c r="C51"/>
  <c r="BJ30"/>
  <c r="BJ34"/>
  <c r="BJ38"/>
  <c r="BJ42"/>
  <c r="BJ46"/>
  <c r="BK6"/>
  <c r="BJ29"/>
  <c r="BJ33"/>
  <c r="BJ37"/>
  <c r="BJ41"/>
  <c r="BJ45"/>
  <c r="BJ49"/>
  <c r="BJ28"/>
  <c r="BJ32"/>
  <c r="BJ36"/>
  <c r="BJ40"/>
  <c r="BJ44"/>
  <c r="BJ48"/>
  <c r="BJ27"/>
  <c r="BJ31"/>
  <c r="BJ35"/>
  <c r="BJ39"/>
  <c r="BJ43"/>
  <c r="BJ47"/>
  <c r="BJ51"/>
  <c r="BJ50"/>
  <c r="BJ53"/>
  <c r="BJ52"/>
  <c r="BJ54"/>
  <c r="W54"/>
  <c r="X54"/>
  <c r="BI54"/>
  <c r="R55"/>
  <c r="N55"/>
  <c r="BK27"/>
  <c r="BK31"/>
  <c r="BK35"/>
  <c r="BK39"/>
  <c r="BK43"/>
  <c r="BK47"/>
  <c r="BK28"/>
  <c r="BK32"/>
  <c r="BK36"/>
  <c r="BK40"/>
  <c r="BK44"/>
  <c r="BK48"/>
  <c r="BK33"/>
  <c r="BK41"/>
  <c r="BK49"/>
  <c r="BK34"/>
  <c r="BK42"/>
  <c r="BL6"/>
  <c r="BK50"/>
  <c r="BK51"/>
  <c r="BK53"/>
  <c r="BK54"/>
  <c r="BK29"/>
  <c r="BK37"/>
  <c r="BK45"/>
  <c r="BK30"/>
  <c r="BK38"/>
  <c r="BK46"/>
  <c r="BK52"/>
  <c r="BK55"/>
  <c r="D51"/>
  <c r="C52"/>
  <c r="F56"/>
  <c r="R56"/>
  <c r="L56"/>
  <c r="M56"/>
  <c r="J56"/>
  <c r="K56"/>
  <c r="A57"/>
  <c r="H56"/>
  <c r="G56"/>
  <c r="B56"/>
  <c r="A58"/>
  <c r="M57"/>
  <c r="B57"/>
  <c r="J57"/>
  <c r="K57"/>
  <c r="H57"/>
  <c r="G57"/>
  <c r="F57"/>
  <c r="R57"/>
  <c r="L57"/>
  <c r="N57"/>
  <c r="Q57"/>
  <c r="U57"/>
  <c r="Z57"/>
  <c r="AB57"/>
  <c r="AD57"/>
  <c r="AF57"/>
  <c r="AH57"/>
  <c r="AJ57"/>
  <c r="AL57"/>
  <c r="AN57"/>
  <c r="AO57"/>
  <c r="AP57"/>
  <c r="AQ57"/>
  <c r="AR57"/>
  <c r="AS57"/>
  <c r="AT57"/>
  <c r="AU57"/>
  <c r="AV57"/>
  <c r="AW57"/>
  <c r="AX57"/>
  <c r="AY57"/>
  <c r="AZ57"/>
  <c r="BA57"/>
  <c r="BB57"/>
  <c r="BC57"/>
  <c r="BD57"/>
  <c r="BE57"/>
  <c r="BF57"/>
  <c r="BG57"/>
  <c r="BH57"/>
  <c r="BI57"/>
  <c r="BJ57"/>
  <c r="D52"/>
  <c r="C53"/>
  <c r="BL32"/>
  <c r="BL31"/>
  <c r="BL39"/>
  <c r="BL34"/>
  <c r="BL45"/>
  <c r="BL49"/>
  <c r="BL28"/>
  <c r="BL30"/>
  <c r="BL38"/>
  <c r="BL42"/>
  <c r="BL27"/>
  <c r="BL37"/>
  <c r="BL43"/>
  <c r="BL51"/>
  <c r="BL36"/>
  <c r="BL35"/>
  <c r="BL46"/>
  <c r="BL50"/>
  <c r="BL55"/>
  <c r="BL57"/>
  <c r="BL29"/>
  <c r="BL41"/>
  <c r="BL47"/>
  <c r="BL33"/>
  <c r="BL40"/>
  <c r="BL44"/>
  <c r="BL48"/>
  <c r="BM6"/>
  <c r="BL53"/>
  <c r="BL52"/>
  <c r="BL54"/>
  <c r="V55"/>
  <c r="W55"/>
  <c r="U55"/>
  <c r="AA55"/>
  <c r="AC55"/>
  <c r="AE55"/>
  <c r="AG55"/>
  <c r="AI55"/>
  <c r="AK55"/>
  <c r="AM55"/>
  <c r="AO55"/>
  <c r="AQ55"/>
  <c r="AS55"/>
  <c r="AU55"/>
  <c r="AW55"/>
  <c r="AY55"/>
  <c r="BA55"/>
  <c r="BC55"/>
  <c r="BE55"/>
  <c r="BG55"/>
  <c r="BJ55"/>
  <c r="X55"/>
  <c r="Y55"/>
  <c r="Q55"/>
  <c r="Z55"/>
  <c r="AB55"/>
  <c r="AD55"/>
  <c r="AF55"/>
  <c r="AH55"/>
  <c r="AJ55"/>
  <c r="AL55"/>
  <c r="AN55"/>
  <c r="AP55"/>
  <c r="AR55"/>
  <c r="AT55"/>
  <c r="AV55"/>
  <c r="AX55"/>
  <c r="AZ55"/>
  <c r="BB55"/>
  <c r="BD55"/>
  <c r="BF55"/>
  <c r="BH55"/>
  <c r="BI55"/>
  <c r="N56"/>
  <c r="BK57"/>
  <c r="BJ56"/>
  <c r="X56"/>
  <c r="Q56"/>
  <c r="V56"/>
  <c r="AA56"/>
  <c r="AC56"/>
  <c r="AE56"/>
  <c r="AG56"/>
  <c r="AI56"/>
  <c r="AK56"/>
  <c r="AO56"/>
  <c r="AS56"/>
  <c r="AW56"/>
  <c r="BA56"/>
  <c r="BE56"/>
  <c r="BI56"/>
  <c r="BK56"/>
  <c r="U56"/>
  <c r="W56"/>
  <c r="Y56"/>
  <c r="Z56"/>
  <c r="AB56"/>
  <c r="AD56"/>
  <c r="AF56"/>
  <c r="AH56"/>
  <c r="AJ56"/>
  <c r="AL56"/>
  <c r="AN56"/>
  <c r="AP56"/>
  <c r="AR56"/>
  <c r="AT56"/>
  <c r="AV56"/>
  <c r="AX56"/>
  <c r="AZ56"/>
  <c r="BB56"/>
  <c r="BD56"/>
  <c r="BF56"/>
  <c r="BH56"/>
  <c r="AM56"/>
  <c r="AQ56"/>
  <c r="AU56"/>
  <c r="AY56"/>
  <c r="BC56"/>
  <c r="BG56"/>
  <c r="BM28"/>
  <c r="BM32"/>
  <c r="BM36"/>
  <c r="BM40"/>
  <c r="BM44"/>
  <c r="BM48"/>
  <c r="BM27"/>
  <c r="BM31"/>
  <c r="BM35"/>
  <c r="BM39"/>
  <c r="BM43"/>
  <c r="BM47"/>
  <c r="BM51"/>
  <c r="BM53"/>
  <c r="BM55"/>
  <c r="BM30"/>
  <c r="BM34"/>
  <c r="BM38"/>
  <c r="BM42"/>
  <c r="BM46"/>
  <c r="BM50"/>
  <c r="BM29"/>
  <c r="BM33"/>
  <c r="BM37"/>
  <c r="BM41"/>
  <c r="BM45"/>
  <c r="BM49"/>
  <c r="BN6"/>
  <c r="BM52"/>
  <c r="BM54"/>
  <c r="BM56"/>
  <c r="BM57"/>
  <c r="A59"/>
  <c r="J58"/>
  <c r="K58"/>
  <c r="F58"/>
  <c r="M58"/>
  <c r="B58"/>
  <c r="H58"/>
  <c r="G58"/>
  <c r="L58"/>
  <c r="BL56"/>
  <c r="AM57"/>
  <c r="AK57"/>
  <c r="AI57"/>
  <c r="AG57"/>
  <c r="AE57"/>
  <c r="AC57"/>
  <c r="AA57"/>
  <c r="Y57"/>
  <c r="V57"/>
  <c r="X57"/>
  <c r="D53"/>
  <c r="C54"/>
  <c r="W57"/>
  <c r="A60"/>
  <c r="J59"/>
  <c r="F59"/>
  <c r="R59"/>
  <c r="M59"/>
  <c r="H59"/>
  <c r="G59"/>
  <c r="B59"/>
  <c r="K59"/>
  <c r="L59"/>
  <c r="N59"/>
  <c r="BM59"/>
  <c r="Y59"/>
  <c r="W59"/>
  <c r="X59"/>
  <c r="Q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N58"/>
  <c r="R58"/>
  <c r="D54"/>
  <c r="C55"/>
  <c r="BN30"/>
  <c r="BN34"/>
  <c r="BN38"/>
  <c r="BN42"/>
  <c r="BN46"/>
  <c r="BN50"/>
  <c r="BO6"/>
  <c r="BN29"/>
  <c r="BN33"/>
  <c r="BN37"/>
  <c r="BN41"/>
  <c r="BN45"/>
  <c r="BN49"/>
  <c r="BN53"/>
  <c r="BN54"/>
  <c r="BN58"/>
  <c r="BN59"/>
  <c r="BN28"/>
  <c r="BN32"/>
  <c r="BN36"/>
  <c r="BN40"/>
  <c r="BN44"/>
  <c r="BN48"/>
  <c r="BN52"/>
  <c r="BN27"/>
  <c r="BN31"/>
  <c r="BN35"/>
  <c r="BN39"/>
  <c r="BN43"/>
  <c r="BN47"/>
  <c r="BN51"/>
  <c r="BN55"/>
  <c r="BN56"/>
  <c r="BN57"/>
  <c r="D55"/>
  <c r="C56"/>
  <c r="BL58"/>
  <c r="BM58"/>
  <c r="U58"/>
  <c r="W58"/>
  <c r="Y58"/>
  <c r="Z58"/>
  <c r="AB58"/>
  <c r="AD58"/>
  <c r="AF58"/>
  <c r="AH58"/>
  <c r="AJ58"/>
  <c r="AL58"/>
  <c r="AN58"/>
  <c r="AP58"/>
  <c r="AR58"/>
  <c r="AT58"/>
  <c r="AV58"/>
  <c r="AX58"/>
  <c r="AZ58"/>
  <c r="BB58"/>
  <c r="BD58"/>
  <c r="BF58"/>
  <c r="BH58"/>
  <c r="BJ58"/>
  <c r="X58"/>
  <c r="V58"/>
  <c r="Q58"/>
  <c r="AA58"/>
  <c r="AC58"/>
  <c r="AE58"/>
  <c r="AG58"/>
  <c r="AI58"/>
  <c r="AK58"/>
  <c r="AM58"/>
  <c r="AO58"/>
  <c r="AQ58"/>
  <c r="AS58"/>
  <c r="AU58"/>
  <c r="AW58"/>
  <c r="AY58"/>
  <c r="BA58"/>
  <c r="BC58"/>
  <c r="BE58"/>
  <c r="BG58"/>
  <c r="BI58"/>
  <c r="BK58"/>
  <c r="J60"/>
  <c r="K60"/>
  <c r="H60"/>
  <c r="B60"/>
  <c r="F60"/>
  <c r="A61"/>
  <c r="L60"/>
  <c r="G60"/>
  <c r="M60"/>
  <c r="U59"/>
  <c r="BO29"/>
  <c r="BO33"/>
  <c r="BO37"/>
  <c r="BO41"/>
  <c r="BO45"/>
  <c r="BO49"/>
  <c r="BO53"/>
  <c r="BO30"/>
  <c r="BO34"/>
  <c r="BO38"/>
  <c r="BO42"/>
  <c r="BO46"/>
  <c r="BO50"/>
  <c r="BO54"/>
  <c r="BO56"/>
  <c r="BO57"/>
  <c r="BO27"/>
  <c r="BO31"/>
  <c r="BO35"/>
  <c r="BO39"/>
  <c r="BO43"/>
  <c r="BO47"/>
  <c r="BO51"/>
  <c r="BO28"/>
  <c r="BO32"/>
  <c r="BO36"/>
  <c r="BO40"/>
  <c r="BO44"/>
  <c r="BO48"/>
  <c r="BO52"/>
  <c r="BP6"/>
  <c r="BO55"/>
  <c r="BO58"/>
  <c r="BO59"/>
  <c r="V59"/>
  <c r="BP28"/>
  <c r="BP30"/>
  <c r="BP38"/>
  <c r="BP42"/>
  <c r="BP44"/>
  <c r="BP48"/>
  <c r="BP52"/>
  <c r="BP27"/>
  <c r="BP29"/>
  <c r="BP37"/>
  <c r="BP41"/>
  <c r="BP43"/>
  <c r="BP47"/>
  <c r="BP51"/>
  <c r="BQ6"/>
  <c r="BP58"/>
  <c r="BP57"/>
  <c r="BP33"/>
  <c r="BP36"/>
  <c r="BP40"/>
  <c r="BP35"/>
  <c r="BP46"/>
  <c r="BP50"/>
  <c r="BP54"/>
  <c r="BP32"/>
  <c r="BP31"/>
  <c r="BP39"/>
  <c r="BP34"/>
  <c r="BP45"/>
  <c r="BP49"/>
  <c r="BP53"/>
  <c r="BP55"/>
  <c r="BP56"/>
  <c r="BP59"/>
  <c r="N60"/>
  <c r="R60"/>
  <c r="F61"/>
  <c r="H61"/>
  <c r="G61"/>
  <c r="M61"/>
  <c r="A62"/>
  <c r="B61"/>
  <c r="K61"/>
  <c r="J61"/>
  <c r="L61"/>
  <c r="N61"/>
  <c r="BO61"/>
  <c r="Y61"/>
  <c r="Z61"/>
  <c r="AB61"/>
  <c r="AD61"/>
  <c r="AF61"/>
  <c r="AH61"/>
  <c r="AJ61"/>
  <c r="AL61"/>
  <c r="AN61"/>
  <c r="AP61"/>
  <c r="AR61"/>
  <c r="AT61"/>
  <c r="AU61"/>
  <c r="AV61"/>
  <c r="AW61"/>
  <c r="AX61"/>
  <c r="AY61"/>
  <c r="AZ61"/>
  <c r="BA61"/>
  <c r="BB61"/>
  <c r="BC61"/>
  <c r="BD61"/>
  <c r="BE61"/>
  <c r="BF61"/>
  <c r="BG61"/>
  <c r="BH61"/>
  <c r="BI61"/>
  <c r="BJ61"/>
  <c r="BK61"/>
  <c r="BL61"/>
  <c r="BM61"/>
  <c r="BN61"/>
  <c r="D56"/>
  <c r="C57"/>
  <c r="D57"/>
  <c r="C58"/>
  <c r="BQ27"/>
  <c r="BQ31"/>
  <c r="BQ35"/>
  <c r="BQ39"/>
  <c r="BQ43"/>
  <c r="BQ47"/>
  <c r="BQ51"/>
  <c r="BQ55"/>
  <c r="BQ28"/>
  <c r="BQ32"/>
  <c r="BQ36"/>
  <c r="BQ40"/>
  <c r="BQ44"/>
  <c r="BQ48"/>
  <c r="BQ52"/>
  <c r="BQ56"/>
  <c r="BQ29"/>
  <c r="BQ33"/>
  <c r="BQ37"/>
  <c r="BQ41"/>
  <c r="BQ45"/>
  <c r="BQ49"/>
  <c r="BQ53"/>
  <c r="BR6"/>
  <c r="BQ30"/>
  <c r="BQ34"/>
  <c r="BQ38"/>
  <c r="BQ42"/>
  <c r="BQ46"/>
  <c r="BQ50"/>
  <c r="BQ54"/>
  <c r="BQ58"/>
  <c r="BQ57"/>
  <c r="BQ61"/>
  <c r="BQ59"/>
  <c r="BQ60"/>
  <c r="AS61"/>
  <c r="AQ61"/>
  <c r="AO61"/>
  <c r="AM61"/>
  <c r="AK61"/>
  <c r="AI61"/>
  <c r="AG61"/>
  <c r="AE61"/>
  <c r="AC61"/>
  <c r="AA61"/>
  <c r="U61"/>
  <c r="V61"/>
  <c r="Q61"/>
  <c r="R61"/>
  <c r="BP61"/>
  <c r="J62"/>
  <c r="K62"/>
  <c r="M62"/>
  <c r="A63"/>
  <c r="H62"/>
  <c r="F62"/>
  <c r="R62"/>
  <c r="B62"/>
  <c r="L62"/>
  <c r="N62"/>
  <c r="BQ62"/>
  <c r="G62"/>
  <c r="W62"/>
  <c r="V62"/>
  <c r="AA62"/>
  <c r="AC62"/>
  <c r="AE62"/>
  <c r="AG62"/>
  <c r="AI62"/>
  <c r="AK62"/>
  <c r="AM62"/>
  <c r="AO62"/>
  <c r="AQ62"/>
  <c r="AS62"/>
  <c r="AU62"/>
  <c r="AV62"/>
  <c r="AW62"/>
  <c r="AX62"/>
  <c r="AY62"/>
  <c r="AZ62"/>
  <c r="BA62"/>
  <c r="BB62"/>
  <c r="BC62"/>
  <c r="BD62"/>
  <c r="BE62"/>
  <c r="BF62"/>
  <c r="BG62"/>
  <c r="BH62"/>
  <c r="BI62"/>
  <c r="BJ62"/>
  <c r="BK62"/>
  <c r="BL62"/>
  <c r="BM62"/>
  <c r="BN62"/>
  <c r="BO62"/>
  <c r="BN60"/>
  <c r="W60"/>
  <c r="Y60"/>
  <c r="Q60"/>
  <c r="Z60"/>
  <c r="AB60"/>
  <c r="AD60"/>
  <c r="AF60"/>
  <c r="AH60"/>
  <c r="AJ60"/>
  <c r="AL60"/>
  <c r="AN60"/>
  <c r="AP60"/>
  <c r="AR60"/>
  <c r="AT60"/>
  <c r="AV60"/>
  <c r="AX60"/>
  <c r="AZ60"/>
  <c r="BB60"/>
  <c r="BD60"/>
  <c r="BF60"/>
  <c r="BH60"/>
  <c r="BJ60"/>
  <c r="BL60"/>
  <c r="U60"/>
  <c r="V60"/>
  <c r="X60"/>
  <c r="AA60"/>
  <c r="AC60"/>
  <c r="AE60"/>
  <c r="AG60"/>
  <c r="AI60"/>
  <c r="AK60"/>
  <c r="AM60"/>
  <c r="AO60"/>
  <c r="AQ60"/>
  <c r="AS60"/>
  <c r="AU60"/>
  <c r="AW60"/>
  <c r="AY60"/>
  <c r="BA60"/>
  <c r="BC60"/>
  <c r="BE60"/>
  <c r="BG60"/>
  <c r="BI60"/>
  <c r="BK60"/>
  <c r="BM60"/>
  <c r="BO60"/>
  <c r="W61"/>
  <c r="X61"/>
  <c r="BP60"/>
  <c r="BR29"/>
  <c r="BR33"/>
  <c r="BR37"/>
  <c r="BR41"/>
  <c r="BR45"/>
  <c r="BR49"/>
  <c r="BR53"/>
  <c r="BR28"/>
  <c r="BR32"/>
  <c r="BR36"/>
  <c r="BR40"/>
  <c r="BR44"/>
  <c r="BR48"/>
  <c r="BR52"/>
  <c r="BR56"/>
  <c r="BR58"/>
  <c r="BR59"/>
  <c r="BR27"/>
  <c r="BR31"/>
  <c r="BR35"/>
  <c r="BR39"/>
  <c r="BR43"/>
  <c r="BR47"/>
  <c r="BR51"/>
  <c r="BR55"/>
  <c r="BR30"/>
  <c r="BR34"/>
  <c r="BR38"/>
  <c r="BR42"/>
  <c r="BR46"/>
  <c r="BR50"/>
  <c r="BR54"/>
  <c r="BS6"/>
  <c r="BR57"/>
  <c r="BR61"/>
  <c r="BR62"/>
  <c r="BR60"/>
  <c r="D58"/>
  <c r="C59"/>
  <c r="AT62"/>
  <c r="AR62"/>
  <c r="AP62"/>
  <c r="AN62"/>
  <c r="AL62"/>
  <c r="AJ62"/>
  <c r="AH62"/>
  <c r="AF62"/>
  <c r="AD62"/>
  <c r="AB62"/>
  <c r="Z62"/>
  <c r="X62"/>
  <c r="Y62"/>
  <c r="U62"/>
  <c r="BP62"/>
  <c r="F63"/>
  <c r="J63"/>
  <c r="K63"/>
  <c r="M63"/>
  <c r="H63"/>
  <c r="G63"/>
  <c r="B63"/>
  <c r="L63"/>
  <c r="N63"/>
  <c r="Q63"/>
  <c r="A64"/>
  <c r="U63"/>
  <c r="Z63"/>
  <c r="AB63"/>
  <c r="AD63"/>
  <c r="AF63"/>
  <c r="AH63"/>
  <c r="AJ63"/>
  <c r="AL63"/>
  <c r="AN63"/>
  <c r="AP63"/>
  <c r="AR63"/>
  <c r="AT63"/>
  <c r="AV63"/>
  <c r="AX63"/>
  <c r="AZ63"/>
  <c r="BA63"/>
  <c r="BB63"/>
  <c r="BC63"/>
  <c r="BD63"/>
  <c r="BE63"/>
  <c r="BF63"/>
  <c r="BG63"/>
  <c r="BH63"/>
  <c r="BI63"/>
  <c r="BJ63"/>
  <c r="BK63"/>
  <c r="BL63"/>
  <c r="BM63"/>
  <c r="BN63"/>
  <c r="BO63"/>
  <c r="BP63"/>
  <c r="Q62"/>
  <c r="H64"/>
  <c r="J64"/>
  <c r="G64"/>
  <c r="M64"/>
  <c r="L64"/>
  <c r="N64"/>
  <c r="U64"/>
  <c r="B64"/>
  <c r="K64"/>
  <c r="F64"/>
  <c r="R64"/>
  <c r="A65"/>
  <c r="X64"/>
  <c r="Z64"/>
  <c r="AB64"/>
  <c r="AD64"/>
  <c r="AF64"/>
  <c r="AH64"/>
  <c r="AJ64"/>
  <c r="AL64"/>
  <c r="AN64"/>
  <c r="AO64"/>
  <c r="AP64"/>
  <c r="AQ64"/>
  <c r="AR64"/>
  <c r="AS64"/>
  <c r="AT64"/>
  <c r="AU64"/>
  <c r="AV64"/>
  <c r="AW64"/>
  <c r="AX64"/>
  <c r="AY64"/>
  <c r="AZ64"/>
  <c r="BA64"/>
  <c r="BB64"/>
  <c r="BC64"/>
  <c r="BD64"/>
  <c r="BE64"/>
  <c r="BF64"/>
  <c r="BG64"/>
  <c r="BH64"/>
  <c r="BI64"/>
  <c r="BJ64"/>
  <c r="BK64"/>
  <c r="BL64"/>
  <c r="BM64"/>
  <c r="BN64"/>
  <c r="BO64"/>
  <c r="BP64"/>
  <c r="BQ64"/>
  <c r="D59"/>
  <c r="C60"/>
  <c r="AY63"/>
  <c r="AW63"/>
  <c r="AU63"/>
  <c r="AS63"/>
  <c r="AQ63"/>
  <c r="AO63"/>
  <c r="AM63"/>
  <c r="AK63"/>
  <c r="AI63"/>
  <c r="AG63"/>
  <c r="AE63"/>
  <c r="AC63"/>
  <c r="AA63"/>
  <c r="V63"/>
  <c r="X63"/>
  <c r="Y63"/>
  <c r="R63"/>
  <c r="BR63"/>
  <c r="BQ63"/>
  <c r="BS29"/>
  <c r="BS33"/>
  <c r="BS37"/>
  <c r="BS41"/>
  <c r="BS45"/>
  <c r="BS28"/>
  <c r="BS36"/>
  <c r="BS44"/>
  <c r="BS50"/>
  <c r="BS54"/>
  <c r="BS58"/>
  <c r="BS34"/>
  <c r="BS42"/>
  <c r="BS49"/>
  <c r="BS53"/>
  <c r="BS57"/>
  <c r="BS27"/>
  <c r="BS31"/>
  <c r="BS35"/>
  <c r="BS39"/>
  <c r="BS43"/>
  <c r="BS47"/>
  <c r="BS32"/>
  <c r="BS40"/>
  <c r="BS48"/>
  <c r="BS52"/>
  <c r="BS56"/>
  <c r="BS30"/>
  <c r="BS38"/>
  <c r="BS46"/>
  <c r="BS51"/>
  <c r="BS55"/>
  <c r="BT6"/>
  <c r="BS59"/>
  <c r="BS60"/>
  <c r="BS61"/>
  <c r="BS62"/>
  <c r="BS63"/>
  <c r="BS64"/>
  <c r="W63"/>
  <c r="BR64"/>
  <c r="BT28"/>
  <c r="BT30"/>
  <c r="BT38"/>
  <c r="BT42"/>
  <c r="BT44"/>
  <c r="BT48"/>
  <c r="BT52"/>
  <c r="BT56"/>
  <c r="BT27"/>
  <c r="BT29"/>
  <c r="BT37"/>
  <c r="BT41"/>
  <c r="BT43"/>
  <c r="BT47"/>
  <c r="BT51"/>
  <c r="BT55"/>
  <c r="BU6"/>
  <c r="BT33"/>
  <c r="BT36"/>
  <c r="BT40"/>
  <c r="BT35"/>
  <c r="BT46"/>
  <c r="BT50"/>
  <c r="BT54"/>
  <c r="BT58"/>
  <c r="BT32"/>
  <c r="BT31"/>
  <c r="BT39"/>
  <c r="BT34"/>
  <c r="BT45"/>
  <c r="BT49"/>
  <c r="BT53"/>
  <c r="BT57"/>
  <c r="BT59"/>
  <c r="BT60"/>
  <c r="BT63"/>
  <c r="BT61"/>
  <c r="BT62"/>
  <c r="BT64"/>
  <c r="D60"/>
  <c r="C61"/>
  <c r="AM64"/>
  <c r="AK64"/>
  <c r="AI64"/>
  <c r="AG64"/>
  <c r="AE64"/>
  <c r="AC64"/>
  <c r="AA64"/>
  <c r="V64"/>
  <c r="Q64"/>
  <c r="Y64"/>
  <c r="W64"/>
  <c r="F65"/>
  <c r="B65"/>
  <c r="L65"/>
  <c r="M65"/>
  <c r="J65"/>
  <c r="K65"/>
  <c r="H65"/>
  <c r="A66"/>
  <c r="G65"/>
  <c r="A67"/>
  <c r="J66"/>
  <c r="B66"/>
  <c r="L66"/>
  <c r="H66"/>
  <c r="G66"/>
  <c r="M66"/>
  <c r="F66"/>
  <c r="R66"/>
  <c r="K66"/>
  <c r="D61"/>
  <c r="C62"/>
  <c r="R65"/>
  <c r="BU27"/>
  <c r="BU31"/>
  <c r="BU35"/>
  <c r="BU39"/>
  <c r="BU43"/>
  <c r="BU47"/>
  <c r="BU51"/>
  <c r="BU55"/>
  <c r="BU58"/>
  <c r="BU28"/>
  <c r="BU32"/>
  <c r="BU36"/>
  <c r="BU40"/>
  <c r="BU44"/>
  <c r="BU48"/>
  <c r="BU52"/>
  <c r="BU57"/>
  <c r="BV6"/>
  <c r="BU29"/>
  <c r="BU33"/>
  <c r="BU37"/>
  <c r="BU41"/>
  <c r="BU45"/>
  <c r="BU49"/>
  <c r="BU53"/>
  <c r="BU56"/>
  <c r="BU60"/>
  <c r="BU30"/>
  <c r="BU34"/>
  <c r="BU38"/>
  <c r="BU42"/>
  <c r="BU46"/>
  <c r="BU50"/>
  <c r="BU54"/>
  <c r="BU59"/>
  <c r="BU61"/>
  <c r="BU62"/>
  <c r="BU63"/>
  <c r="BU64"/>
  <c r="N65"/>
  <c r="BS65"/>
  <c r="BT65"/>
  <c r="Y65"/>
  <c r="Q65"/>
  <c r="Z65"/>
  <c r="AB65"/>
  <c r="AD65"/>
  <c r="AF65"/>
  <c r="AH65"/>
  <c r="AJ65"/>
  <c r="AL65"/>
  <c r="AN65"/>
  <c r="AP65"/>
  <c r="AR65"/>
  <c r="AT65"/>
  <c r="AV65"/>
  <c r="AX65"/>
  <c r="AZ65"/>
  <c r="BB65"/>
  <c r="BD65"/>
  <c r="BF65"/>
  <c r="BH65"/>
  <c r="BJ65"/>
  <c r="BL65"/>
  <c r="BN65"/>
  <c r="BP65"/>
  <c r="BR65"/>
  <c r="AY65"/>
  <c r="BC65"/>
  <c r="BG65"/>
  <c r="BK65"/>
  <c r="BO65"/>
  <c r="V65"/>
  <c r="U65"/>
  <c r="W65"/>
  <c r="X65"/>
  <c r="AA65"/>
  <c r="AC65"/>
  <c r="AE65"/>
  <c r="AG65"/>
  <c r="AI65"/>
  <c r="AK65"/>
  <c r="AM65"/>
  <c r="AO65"/>
  <c r="AQ65"/>
  <c r="AS65"/>
  <c r="AU65"/>
  <c r="AW65"/>
  <c r="BA65"/>
  <c r="BE65"/>
  <c r="BI65"/>
  <c r="BM65"/>
  <c r="BQ65"/>
  <c r="BV27"/>
  <c r="BV31"/>
  <c r="BV35"/>
  <c r="BV39"/>
  <c r="BV43"/>
  <c r="BV47"/>
  <c r="BV51"/>
  <c r="BV55"/>
  <c r="BV59"/>
  <c r="BV28"/>
  <c r="BV32"/>
  <c r="BV36"/>
  <c r="BV40"/>
  <c r="BV44"/>
  <c r="BV48"/>
  <c r="BV52"/>
  <c r="BV56"/>
  <c r="BV60"/>
  <c r="BV29"/>
  <c r="BV33"/>
  <c r="BV37"/>
  <c r="BV41"/>
  <c r="BV45"/>
  <c r="BV49"/>
  <c r="BV53"/>
  <c r="BV57"/>
  <c r="BW6"/>
  <c r="BV30"/>
  <c r="BV34"/>
  <c r="BV38"/>
  <c r="BV42"/>
  <c r="BV46"/>
  <c r="BV50"/>
  <c r="BV54"/>
  <c r="BV58"/>
  <c r="BV62"/>
  <c r="BV64"/>
  <c r="BV65"/>
  <c r="BV61"/>
  <c r="BV63"/>
  <c r="BU65"/>
  <c r="N66"/>
  <c r="D62"/>
  <c r="C63"/>
  <c r="B67"/>
  <c r="A68"/>
  <c r="K67"/>
  <c r="F67"/>
  <c r="R67"/>
  <c r="M67"/>
  <c r="J67"/>
  <c r="H67"/>
  <c r="G67"/>
  <c r="L67"/>
  <c r="B68"/>
  <c r="J68"/>
  <c r="K68"/>
  <c r="H68"/>
  <c r="M68"/>
  <c r="L68"/>
  <c r="A69"/>
  <c r="G68"/>
  <c r="F68"/>
  <c r="R68"/>
  <c r="D63"/>
  <c r="C64"/>
  <c r="V66"/>
  <c r="Y66"/>
  <c r="W66"/>
  <c r="AA66"/>
  <c r="AC66"/>
  <c r="AE66"/>
  <c r="AG66"/>
  <c r="AI66"/>
  <c r="AK66"/>
  <c r="AM66"/>
  <c r="AO66"/>
  <c r="AQ66"/>
  <c r="AS66"/>
  <c r="AU66"/>
  <c r="AW66"/>
  <c r="AY66"/>
  <c r="BA66"/>
  <c r="BC66"/>
  <c r="BE66"/>
  <c r="BG66"/>
  <c r="BI66"/>
  <c r="BK66"/>
  <c r="BM66"/>
  <c r="BO66"/>
  <c r="BQ66"/>
  <c r="BS66"/>
  <c r="BU66"/>
  <c r="Q66"/>
  <c r="X66"/>
  <c r="U66"/>
  <c r="Z66"/>
  <c r="AB66"/>
  <c r="AD66"/>
  <c r="AF66"/>
  <c r="AH66"/>
  <c r="AJ66"/>
  <c r="AL66"/>
  <c r="AN66"/>
  <c r="AP66"/>
  <c r="AR66"/>
  <c r="AT66"/>
  <c r="AV66"/>
  <c r="AX66"/>
  <c r="AZ66"/>
  <c r="BB66"/>
  <c r="BD66"/>
  <c r="BF66"/>
  <c r="BH66"/>
  <c r="BJ66"/>
  <c r="BL66"/>
  <c r="BN66"/>
  <c r="BP66"/>
  <c r="BR66"/>
  <c r="BT66"/>
  <c r="BW28"/>
  <c r="BW32"/>
  <c r="BW36"/>
  <c r="BW40"/>
  <c r="BW44"/>
  <c r="BW48"/>
  <c r="BW52"/>
  <c r="BW56"/>
  <c r="BW60"/>
  <c r="BX6"/>
  <c r="BW29"/>
  <c r="BW33"/>
  <c r="BW37"/>
  <c r="BW41"/>
  <c r="BW45"/>
  <c r="BW49"/>
  <c r="BW53"/>
  <c r="BW57"/>
  <c r="BW61"/>
  <c r="BW30"/>
  <c r="BW38"/>
  <c r="BW46"/>
  <c r="BW54"/>
  <c r="BW62"/>
  <c r="BW31"/>
  <c r="BW39"/>
  <c r="BW47"/>
  <c r="BW55"/>
  <c r="BW34"/>
  <c r="BW42"/>
  <c r="BW50"/>
  <c r="BW58"/>
  <c r="BW27"/>
  <c r="BW35"/>
  <c r="BW43"/>
  <c r="BW51"/>
  <c r="BW59"/>
  <c r="BW63"/>
  <c r="BW64"/>
  <c r="BW65"/>
  <c r="BW66"/>
  <c r="N67"/>
  <c r="BV66"/>
  <c r="BX33"/>
  <c r="BX36"/>
  <c r="BX40"/>
  <c r="BX35"/>
  <c r="BX46"/>
  <c r="BX50"/>
  <c r="BX54"/>
  <c r="BX58"/>
  <c r="BX62"/>
  <c r="BX27"/>
  <c r="BX29"/>
  <c r="BX37"/>
  <c r="BX41"/>
  <c r="BX43"/>
  <c r="BX47"/>
  <c r="BX51"/>
  <c r="BX55"/>
  <c r="BX59"/>
  <c r="BX67"/>
  <c r="BX28"/>
  <c r="BX30"/>
  <c r="BX38"/>
  <c r="BX42"/>
  <c r="BX44"/>
  <c r="BX48"/>
  <c r="BX52"/>
  <c r="BX56"/>
  <c r="BX60"/>
  <c r="BY6"/>
  <c r="BX32"/>
  <c r="BX31"/>
  <c r="BX39"/>
  <c r="BX34"/>
  <c r="BX45"/>
  <c r="BX49"/>
  <c r="BX53"/>
  <c r="BX57"/>
  <c r="BX61"/>
  <c r="BX63"/>
  <c r="BX64"/>
  <c r="BX65"/>
  <c r="BX66"/>
  <c r="D64"/>
  <c r="C65"/>
  <c r="N68"/>
  <c r="BX68"/>
  <c r="BU67"/>
  <c r="X67"/>
  <c r="W67"/>
  <c r="Y67"/>
  <c r="AA67"/>
  <c r="AC67"/>
  <c r="AE67"/>
  <c r="AG67"/>
  <c r="AI67"/>
  <c r="AK67"/>
  <c r="AM67"/>
  <c r="AO67"/>
  <c r="AQ67"/>
  <c r="AS67"/>
  <c r="AU67"/>
  <c r="AY67"/>
  <c r="BE67"/>
  <c r="BI67"/>
  <c r="BM67"/>
  <c r="BQ67"/>
  <c r="BV67"/>
  <c r="Q67"/>
  <c r="V67"/>
  <c r="U67"/>
  <c r="Z67"/>
  <c r="AB67"/>
  <c r="AD67"/>
  <c r="AF67"/>
  <c r="AH67"/>
  <c r="AJ67"/>
  <c r="AL67"/>
  <c r="AN67"/>
  <c r="AP67"/>
  <c r="AR67"/>
  <c r="AT67"/>
  <c r="AV67"/>
  <c r="AX67"/>
  <c r="AZ67"/>
  <c r="BB67"/>
  <c r="BD67"/>
  <c r="BF67"/>
  <c r="BH67"/>
  <c r="BJ67"/>
  <c r="BL67"/>
  <c r="BN67"/>
  <c r="BP67"/>
  <c r="BR67"/>
  <c r="BT67"/>
  <c r="AW67"/>
  <c r="BA67"/>
  <c r="BC67"/>
  <c r="BG67"/>
  <c r="BK67"/>
  <c r="BO67"/>
  <c r="BS67"/>
  <c r="B69"/>
  <c r="H69"/>
  <c r="G69"/>
  <c r="L69"/>
  <c r="M69"/>
  <c r="A70"/>
  <c r="J69"/>
  <c r="K69"/>
  <c r="F69"/>
  <c r="R69"/>
  <c r="BW67"/>
  <c r="BY28"/>
  <c r="BY32"/>
  <c r="BY36"/>
  <c r="BY40"/>
  <c r="BY44"/>
  <c r="BY48"/>
  <c r="BY52"/>
  <c r="BY61"/>
  <c r="BY56"/>
  <c r="BY60"/>
  <c r="BY29"/>
  <c r="BY33"/>
  <c r="BY37"/>
  <c r="BY41"/>
  <c r="BY45"/>
  <c r="BY49"/>
  <c r="BY53"/>
  <c r="BY62"/>
  <c r="BY57"/>
  <c r="BZ6"/>
  <c r="BY65"/>
  <c r="BY66"/>
  <c r="BY30"/>
  <c r="BY34"/>
  <c r="BY38"/>
  <c r="BY42"/>
  <c r="BY46"/>
  <c r="BY50"/>
  <c r="BY54"/>
  <c r="BY63"/>
  <c r="BY58"/>
  <c r="BY27"/>
  <c r="BY31"/>
  <c r="BY35"/>
  <c r="BY39"/>
  <c r="BY43"/>
  <c r="BY47"/>
  <c r="BY51"/>
  <c r="BY55"/>
  <c r="BY64"/>
  <c r="BY59"/>
  <c r="BY67"/>
  <c r="BY68"/>
  <c r="N69"/>
  <c r="B70"/>
  <c r="A71"/>
  <c r="H70"/>
  <c r="M70"/>
  <c r="L70"/>
  <c r="N70"/>
  <c r="BY70"/>
  <c r="J70"/>
  <c r="K70"/>
  <c r="G70"/>
  <c r="F70"/>
  <c r="R70"/>
  <c r="X70"/>
  <c r="Z70"/>
  <c r="AB70"/>
  <c r="AD70"/>
  <c r="AF70"/>
  <c r="AH70"/>
  <c r="AJ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U68"/>
  <c r="V68"/>
  <c r="W68"/>
  <c r="Z68"/>
  <c r="AB68"/>
  <c r="AD68"/>
  <c r="AF68"/>
  <c r="AH68"/>
  <c r="AJ68"/>
  <c r="AL68"/>
  <c r="AN68"/>
  <c r="AP68"/>
  <c r="AR68"/>
  <c r="AT68"/>
  <c r="AV68"/>
  <c r="AX68"/>
  <c r="AZ68"/>
  <c r="BB68"/>
  <c r="BD68"/>
  <c r="BF68"/>
  <c r="BH68"/>
  <c r="BJ68"/>
  <c r="BL68"/>
  <c r="BN68"/>
  <c r="BP68"/>
  <c r="BR68"/>
  <c r="BT68"/>
  <c r="BW68"/>
  <c r="BV68"/>
  <c r="Q68"/>
  <c r="Y68"/>
  <c r="X68"/>
  <c r="AA68"/>
  <c r="AC68"/>
  <c r="AE68"/>
  <c r="AG68"/>
  <c r="AI68"/>
  <c r="AK68"/>
  <c r="AM68"/>
  <c r="AO68"/>
  <c r="AQ68"/>
  <c r="AS68"/>
  <c r="AU68"/>
  <c r="AW68"/>
  <c r="AY68"/>
  <c r="BA68"/>
  <c r="BC68"/>
  <c r="BE68"/>
  <c r="BG68"/>
  <c r="BI68"/>
  <c r="BK68"/>
  <c r="BM68"/>
  <c r="BO68"/>
  <c r="BQ68"/>
  <c r="BS68"/>
  <c r="BU68"/>
  <c r="D65"/>
  <c r="C66"/>
  <c r="BX70"/>
  <c r="D66"/>
  <c r="C67"/>
  <c r="BW69"/>
  <c r="BX69"/>
  <c r="W69"/>
  <c r="Q69"/>
  <c r="X69"/>
  <c r="Z69"/>
  <c r="AB69"/>
  <c r="AD69"/>
  <c r="AF69"/>
  <c r="AH69"/>
  <c r="AJ69"/>
  <c r="AL69"/>
  <c r="AN69"/>
  <c r="AP69"/>
  <c r="AR69"/>
  <c r="AT69"/>
  <c r="AV69"/>
  <c r="AX69"/>
  <c r="AZ69"/>
  <c r="BB69"/>
  <c r="BD69"/>
  <c r="BF69"/>
  <c r="BH69"/>
  <c r="BJ69"/>
  <c r="BL69"/>
  <c r="BN69"/>
  <c r="BP69"/>
  <c r="BT69"/>
  <c r="Y69"/>
  <c r="V69"/>
  <c r="U69"/>
  <c r="AA69"/>
  <c r="AC69"/>
  <c r="AE69"/>
  <c r="AG69"/>
  <c r="AI69"/>
  <c r="AK69"/>
  <c r="AM69"/>
  <c r="AO69"/>
  <c r="AQ69"/>
  <c r="AS69"/>
  <c r="AU69"/>
  <c r="AW69"/>
  <c r="AY69"/>
  <c r="BA69"/>
  <c r="BC69"/>
  <c r="BE69"/>
  <c r="BG69"/>
  <c r="BI69"/>
  <c r="BK69"/>
  <c r="BM69"/>
  <c r="BO69"/>
  <c r="BQ69"/>
  <c r="BS69"/>
  <c r="BU69"/>
  <c r="BR69"/>
  <c r="BV69"/>
  <c r="AK70"/>
  <c r="AI70"/>
  <c r="AG70"/>
  <c r="AE70"/>
  <c r="AC70"/>
  <c r="AA70"/>
  <c r="U70"/>
  <c r="Q70"/>
  <c r="Y70"/>
  <c r="W70"/>
  <c r="BY69"/>
  <c r="H71"/>
  <c r="B71"/>
  <c r="F71"/>
  <c r="J71"/>
  <c r="K71"/>
  <c r="L71"/>
  <c r="G71"/>
  <c r="M71"/>
  <c r="A72"/>
  <c r="BZ27"/>
  <c r="BZ31"/>
  <c r="BZ35"/>
  <c r="BZ39"/>
  <c r="BZ43"/>
  <c r="BZ47"/>
  <c r="BZ51"/>
  <c r="BZ55"/>
  <c r="BZ59"/>
  <c r="BZ63"/>
  <c r="BZ30"/>
  <c r="BZ34"/>
  <c r="BZ38"/>
  <c r="BZ42"/>
  <c r="BZ46"/>
  <c r="BZ50"/>
  <c r="BZ54"/>
  <c r="BZ58"/>
  <c r="BZ62"/>
  <c r="CA6"/>
  <c r="BZ65"/>
  <c r="BZ67"/>
  <c r="BZ66"/>
  <c r="BZ68"/>
  <c r="BZ69"/>
  <c r="BZ29"/>
  <c r="BZ33"/>
  <c r="BZ37"/>
  <c r="BZ41"/>
  <c r="BZ45"/>
  <c r="BZ49"/>
  <c r="BZ53"/>
  <c r="BZ57"/>
  <c r="BZ61"/>
  <c r="BZ28"/>
  <c r="BZ32"/>
  <c r="BZ36"/>
  <c r="BZ40"/>
  <c r="BZ44"/>
  <c r="BZ48"/>
  <c r="BZ52"/>
  <c r="BZ56"/>
  <c r="BZ60"/>
  <c r="BZ64"/>
  <c r="BZ70"/>
  <c r="V70"/>
  <c r="J72"/>
  <c r="B72"/>
  <c r="K72"/>
  <c r="L72"/>
  <c r="A73"/>
  <c r="H72"/>
  <c r="G72"/>
  <c r="F72"/>
  <c r="R72"/>
  <c r="M72"/>
  <c r="D67"/>
  <c r="C68"/>
  <c r="R71"/>
  <c r="CA27"/>
  <c r="CA31"/>
  <c r="CA35"/>
  <c r="CA39"/>
  <c r="CA43"/>
  <c r="CA47"/>
  <c r="CA51"/>
  <c r="CA55"/>
  <c r="CA59"/>
  <c r="CA63"/>
  <c r="CA28"/>
  <c r="CA32"/>
  <c r="CA36"/>
  <c r="CA40"/>
  <c r="CA44"/>
  <c r="CA48"/>
  <c r="CA52"/>
  <c r="CA56"/>
  <c r="CA60"/>
  <c r="CA64"/>
  <c r="CB6"/>
  <c r="CA68"/>
  <c r="CA70"/>
  <c r="CA29"/>
  <c r="CA33"/>
  <c r="CA37"/>
  <c r="CA41"/>
  <c r="CA45"/>
  <c r="CA49"/>
  <c r="CA53"/>
  <c r="CA57"/>
  <c r="CA61"/>
  <c r="CA65"/>
  <c r="CA30"/>
  <c r="CA34"/>
  <c r="CA38"/>
  <c r="CA42"/>
  <c r="CA46"/>
  <c r="CA50"/>
  <c r="CA54"/>
  <c r="CA58"/>
  <c r="CA62"/>
  <c r="CA66"/>
  <c r="CA67"/>
  <c r="CA69"/>
  <c r="N71"/>
  <c r="Q71"/>
  <c r="X71"/>
  <c r="U71"/>
  <c r="Z71"/>
  <c r="AB71"/>
  <c r="AD71"/>
  <c r="AF71"/>
  <c r="AH71"/>
  <c r="AJ71"/>
  <c r="AL71"/>
  <c r="AN71"/>
  <c r="AP71"/>
  <c r="AR71"/>
  <c r="AT71"/>
  <c r="AV71"/>
  <c r="AX71"/>
  <c r="AZ71"/>
  <c r="BB71"/>
  <c r="BD71"/>
  <c r="BF71"/>
  <c r="BH71"/>
  <c r="BJ71"/>
  <c r="BL71"/>
  <c r="BN71"/>
  <c r="BP71"/>
  <c r="BR71"/>
  <c r="BT71"/>
  <c r="BV71"/>
  <c r="BX71"/>
  <c r="BY71"/>
  <c r="V71"/>
  <c r="W71"/>
  <c r="Y71"/>
  <c r="AA71"/>
  <c r="AC71"/>
  <c r="AE71"/>
  <c r="AG71"/>
  <c r="AI71"/>
  <c r="AK71"/>
  <c r="AM71"/>
  <c r="AO71"/>
  <c r="AQ71"/>
  <c r="AS71"/>
  <c r="AU71"/>
  <c r="AW71"/>
  <c r="AY71"/>
  <c r="BA71"/>
  <c r="BC71"/>
  <c r="BE71"/>
  <c r="BG71"/>
  <c r="BI71"/>
  <c r="BK71"/>
  <c r="BM71"/>
  <c r="BO71"/>
  <c r="BQ71"/>
  <c r="BS71"/>
  <c r="BU71"/>
  <c r="BW71"/>
  <c r="BZ71"/>
  <c r="M73"/>
  <c r="A74"/>
  <c r="K73"/>
  <c r="F73"/>
  <c r="L73"/>
  <c r="N73"/>
  <c r="CA73"/>
  <c r="J73"/>
  <c r="H73"/>
  <c r="G73"/>
  <c r="B73"/>
  <c r="V73"/>
  <c r="Q73"/>
  <c r="AA73"/>
  <c r="AC73"/>
  <c r="AE73"/>
  <c r="AG73"/>
  <c r="AI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1"/>
  <c r="CB28"/>
  <c r="CB30"/>
  <c r="CB38"/>
  <c r="CB42"/>
  <c r="CB44"/>
  <c r="CB48"/>
  <c r="CB52"/>
  <c r="CB56"/>
  <c r="CB60"/>
  <c r="CB64"/>
  <c r="CC6"/>
  <c r="CB32"/>
  <c r="CB31"/>
  <c r="CB39"/>
  <c r="CB34"/>
  <c r="CB45"/>
  <c r="CB49"/>
  <c r="CB53"/>
  <c r="CB57"/>
  <c r="CB61"/>
  <c r="CB65"/>
  <c r="CB70"/>
  <c r="CB69"/>
  <c r="CB71"/>
  <c r="CB73"/>
  <c r="CB33"/>
  <c r="CB36"/>
  <c r="CB40"/>
  <c r="CB35"/>
  <c r="CB46"/>
  <c r="CB50"/>
  <c r="CB54"/>
  <c r="CB58"/>
  <c r="CB62"/>
  <c r="CB66"/>
  <c r="CB27"/>
  <c r="CB29"/>
  <c r="CB37"/>
  <c r="CB41"/>
  <c r="CB43"/>
  <c r="CB47"/>
  <c r="CB51"/>
  <c r="CB55"/>
  <c r="CB59"/>
  <c r="CB63"/>
  <c r="CB67"/>
  <c r="CB68"/>
  <c r="CB72"/>
  <c r="D68"/>
  <c r="C69"/>
  <c r="N72"/>
  <c r="BZ72"/>
  <c r="V72"/>
  <c r="Y72"/>
  <c r="X72"/>
  <c r="AA72"/>
  <c r="AC72"/>
  <c r="AE72"/>
  <c r="AG72"/>
  <c r="AI72"/>
  <c r="AK72"/>
  <c r="AM72"/>
  <c r="AO72"/>
  <c r="AQ72"/>
  <c r="AS72"/>
  <c r="AU72"/>
  <c r="AW72"/>
  <c r="AY72"/>
  <c r="BA72"/>
  <c r="BC72"/>
  <c r="BE72"/>
  <c r="BG72"/>
  <c r="BI72"/>
  <c r="BK72"/>
  <c r="BM72"/>
  <c r="BO72"/>
  <c r="BQ72"/>
  <c r="BS72"/>
  <c r="BU72"/>
  <c r="BW72"/>
  <c r="BY72"/>
  <c r="U72"/>
  <c r="W72"/>
  <c r="Q72"/>
  <c r="Z72"/>
  <c r="AB72"/>
  <c r="AD72"/>
  <c r="AF72"/>
  <c r="AH72"/>
  <c r="AJ72"/>
  <c r="AL72"/>
  <c r="AN72"/>
  <c r="AP72"/>
  <c r="AR72"/>
  <c r="AT72"/>
  <c r="AV72"/>
  <c r="AX72"/>
  <c r="AZ72"/>
  <c r="BB72"/>
  <c r="BD72"/>
  <c r="BF72"/>
  <c r="BH72"/>
  <c r="BJ72"/>
  <c r="BL72"/>
  <c r="BN72"/>
  <c r="BP72"/>
  <c r="BR72"/>
  <c r="BT72"/>
  <c r="BV72"/>
  <c r="BX72"/>
  <c r="CA72"/>
  <c r="CC28"/>
  <c r="CC32"/>
  <c r="CC36"/>
  <c r="CC40"/>
  <c r="CC44"/>
  <c r="CC48"/>
  <c r="CC52"/>
  <c r="CC61"/>
  <c r="CC65"/>
  <c r="CC57"/>
  <c r="CD6"/>
  <c r="CC29"/>
  <c r="CC33"/>
  <c r="CC37"/>
  <c r="CC41"/>
  <c r="CC45"/>
  <c r="CC49"/>
  <c r="CC53"/>
  <c r="CC62"/>
  <c r="CC66"/>
  <c r="CC56"/>
  <c r="CC60"/>
  <c r="CC69"/>
  <c r="CC73"/>
  <c r="CC30"/>
  <c r="CC34"/>
  <c r="CC38"/>
  <c r="CC42"/>
  <c r="CC46"/>
  <c r="CC50"/>
  <c r="CC54"/>
  <c r="CC63"/>
  <c r="CC67"/>
  <c r="CC59"/>
  <c r="CC27"/>
  <c r="CC31"/>
  <c r="CC35"/>
  <c r="CC39"/>
  <c r="CC43"/>
  <c r="CC47"/>
  <c r="CC51"/>
  <c r="CC55"/>
  <c r="CC64"/>
  <c r="CC68"/>
  <c r="CC58"/>
  <c r="CC70"/>
  <c r="CC71"/>
  <c r="CC72"/>
  <c r="M74"/>
  <c r="H74"/>
  <c r="B74"/>
  <c r="J74"/>
  <c r="L74"/>
  <c r="N74"/>
  <c r="CB74"/>
  <c r="A75"/>
  <c r="G74"/>
  <c r="F74"/>
  <c r="K74"/>
  <c r="U74"/>
  <c r="AA74"/>
  <c r="AC74"/>
  <c r="AE74"/>
  <c r="AG74"/>
  <c r="AI74"/>
  <c r="AK74"/>
  <c r="AM74"/>
  <c r="AO74"/>
  <c r="AQ74"/>
  <c r="AS74"/>
  <c r="AU74"/>
  <c r="AW74"/>
  <c r="AY74"/>
  <c r="BA74"/>
  <c r="BC74"/>
  <c r="BE74"/>
  <c r="BG74"/>
  <c r="BI74"/>
  <c r="BK74"/>
  <c r="BM74"/>
  <c r="BO74"/>
  <c r="BQ74"/>
  <c r="BS74"/>
  <c r="BU74"/>
  <c r="BW74"/>
  <c r="BY74"/>
  <c r="CA74"/>
  <c r="AJ73"/>
  <c r="AH73"/>
  <c r="AF73"/>
  <c r="AD73"/>
  <c r="AB73"/>
  <c r="Z73"/>
  <c r="X73"/>
  <c r="R73"/>
  <c r="U73"/>
  <c r="D69"/>
  <c r="C70"/>
  <c r="Y73"/>
  <c r="W73"/>
  <c r="D70"/>
  <c r="C71"/>
  <c r="L75"/>
  <c r="A76"/>
  <c r="K75"/>
  <c r="F75"/>
  <c r="M75"/>
  <c r="J75"/>
  <c r="H75"/>
  <c r="G75"/>
  <c r="B75"/>
  <c r="BZ74"/>
  <c r="BX74"/>
  <c r="BV74"/>
  <c r="BT74"/>
  <c r="BR74"/>
  <c r="BP74"/>
  <c r="BN74"/>
  <c r="BL74"/>
  <c r="BJ74"/>
  <c r="BH74"/>
  <c r="BF74"/>
  <c r="BD74"/>
  <c r="BB74"/>
  <c r="AZ74"/>
  <c r="AX74"/>
  <c r="AV74"/>
  <c r="AT74"/>
  <c r="AR74"/>
  <c r="AP74"/>
  <c r="AN74"/>
  <c r="AL74"/>
  <c r="AJ74"/>
  <c r="AH74"/>
  <c r="AF74"/>
  <c r="AD74"/>
  <c r="AB74"/>
  <c r="Z74"/>
  <c r="Y74"/>
  <c r="R74"/>
  <c r="V74"/>
  <c r="Q74"/>
  <c r="CC74"/>
  <c r="CD29"/>
  <c r="CD33"/>
  <c r="CD37"/>
  <c r="CD41"/>
  <c r="CD45"/>
  <c r="CD49"/>
  <c r="CD53"/>
  <c r="CD57"/>
  <c r="CD61"/>
  <c r="CD65"/>
  <c r="CD69"/>
  <c r="CD30"/>
  <c r="CD34"/>
  <c r="CD38"/>
  <c r="CD42"/>
  <c r="CD46"/>
  <c r="CD50"/>
  <c r="CD54"/>
  <c r="CD58"/>
  <c r="CD62"/>
  <c r="CD66"/>
  <c r="CE6"/>
  <c r="CD72"/>
  <c r="CD73"/>
  <c r="CD27"/>
  <c r="CD31"/>
  <c r="CD35"/>
  <c r="CD39"/>
  <c r="CD43"/>
  <c r="CD47"/>
  <c r="CD51"/>
  <c r="CD55"/>
  <c r="CD59"/>
  <c r="CD63"/>
  <c r="CD67"/>
  <c r="CD28"/>
  <c r="CD32"/>
  <c r="CD36"/>
  <c r="CD40"/>
  <c r="CD44"/>
  <c r="CD48"/>
  <c r="CD52"/>
  <c r="CD56"/>
  <c r="CD60"/>
  <c r="CD64"/>
  <c r="CD68"/>
  <c r="CD70"/>
  <c r="CD71"/>
  <c r="CD74"/>
  <c r="W74"/>
  <c r="X74"/>
  <c r="CE27"/>
  <c r="CE31"/>
  <c r="CE35"/>
  <c r="CE39"/>
  <c r="CE43"/>
  <c r="CE47"/>
  <c r="CE51"/>
  <c r="CE55"/>
  <c r="CE59"/>
  <c r="CE63"/>
  <c r="CE67"/>
  <c r="CE28"/>
  <c r="CE32"/>
  <c r="CE36"/>
  <c r="CE40"/>
  <c r="CE44"/>
  <c r="CE48"/>
  <c r="CE52"/>
  <c r="CE56"/>
  <c r="CE60"/>
  <c r="CE64"/>
  <c r="CE68"/>
  <c r="CE70"/>
  <c r="CE71"/>
  <c r="CE74"/>
  <c r="CE72"/>
  <c r="CE29"/>
  <c r="CE33"/>
  <c r="CE37"/>
  <c r="CE41"/>
  <c r="CE45"/>
  <c r="CE49"/>
  <c r="CE53"/>
  <c r="CE57"/>
  <c r="CE61"/>
  <c r="CE65"/>
  <c r="CE69"/>
  <c r="CE30"/>
  <c r="CE34"/>
  <c r="CE38"/>
  <c r="CE42"/>
  <c r="CE46"/>
  <c r="CE50"/>
  <c r="CE54"/>
  <c r="CE58"/>
  <c r="CE62"/>
  <c r="CE66"/>
  <c r="CF6"/>
  <c r="CE73"/>
  <c r="H76"/>
  <c r="L76"/>
  <c r="G76"/>
  <c r="J76"/>
  <c r="M76"/>
  <c r="F76"/>
  <c r="R76"/>
  <c r="B76"/>
  <c r="A77"/>
  <c r="K76"/>
  <c r="D71"/>
  <c r="C72"/>
  <c r="R75"/>
  <c r="N75"/>
  <c r="CE75"/>
  <c r="D72"/>
  <c r="C73"/>
  <c r="CF27"/>
  <c r="CF29"/>
  <c r="CF37"/>
  <c r="CF41"/>
  <c r="CF43"/>
  <c r="CF47"/>
  <c r="CF51"/>
  <c r="CF55"/>
  <c r="CF59"/>
  <c r="CF63"/>
  <c r="CF67"/>
  <c r="CF71"/>
  <c r="CF28"/>
  <c r="CF30"/>
  <c r="CF38"/>
  <c r="CF42"/>
  <c r="CF44"/>
  <c r="CF48"/>
  <c r="CF52"/>
  <c r="CF56"/>
  <c r="CF60"/>
  <c r="CF64"/>
  <c r="CF68"/>
  <c r="CF75"/>
  <c r="CF32"/>
  <c r="CF31"/>
  <c r="CF39"/>
  <c r="CF34"/>
  <c r="CF45"/>
  <c r="CF49"/>
  <c r="CF53"/>
  <c r="CF57"/>
  <c r="CF61"/>
  <c r="CF65"/>
  <c r="CF69"/>
  <c r="CG6"/>
  <c r="CF33"/>
  <c r="CF36"/>
  <c r="CF40"/>
  <c r="CF35"/>
  <c r="CF46"/>
  <c r="CF50"/>
  <c r="CF54"/>
  <c r="CF58"/>
  <c r="CF62"/>
  <c r="CF66"/>
  <c r="CF70"/>
  <c r="CF74"/>
  <c r="CF72"/>
  <c r="CF73"/>
  <c r="N76"/>
  <c r="CF76"/>
  <c r="Y75"/>
  <c r="W75"/>
  <c r="X75"/>
  <c r="Q75"/>
  <c r="AA75"/>
  <c r="AC75"/>
  <c r="AE75"/>
  <c r="AG75"/>
  <c r="AI75"/>
  <c r="AK75"/>
  <c r="AM75"/>
  <c r="AO75"/>
  <c r="AQ75"/>
  <c r="AS75"/>
  <c r="AU75"/>
  <c r="AW75"/>
  <c r="AY75"/>
  <c r="BA75"/>
  <c r="BC75"/>
  <c r="BE75"/>
  <c r="BG75"/>
  <c r="BI75"/>
  <c r="BK75"/>
  <c r="BM75"/>
  <c r="BO75"/>
  <c r="BQ75"/>
  <c r="BS75"/>
  <c r="BU75"/>
  <c r="BW75"/>
  <c r="BY75"/>
  <c r="CA75"/>
  <c r="CC75"/>
  <c r="CD75"/>
  <c r="U75"/>
  <c r="V75"/>
  <c r="Z75"/>
  <c r="AB75"/>
  <c r="AD75"/>
  <c r="AF75"/>
  <c r="AH75"/>
  <c r="AJ75"/>
  <c r="AL75"/>
  <c r="AN75"/>
  <c r="AP75"/>
  <c r="AR75"/>
  <c r="AT75"/>
  <c r="AV75"/>
  <c r="AX75"/>
  <c r="AZ75"/>
  <c r="BB75"/>
  <c r="BD75"/>
  <c r="BF75"/>
  <c r="BH75"/>
  <c r="BJ75"/>
  <c r="BL75"/>
  <c r="BN75"/>
  <c r="BP75"/>
  <c r="BR75"/>
  <c r="BT75"/>
  <c r="BV75"/>
  <c r="BX75"/>
  <c r="BZ75"/>
  <c r="CB75"/>
  <c r="M77"/>
  <c r="B77"/>
  <c r="J77"/>
  <c r="A78"/>
  <c r="H77"/>
  <c r="G77"/>
  <c r="F77"/>
  <c r="L77"/>
  <c r="N77"/>
  <c r="CF77"/>
  <c r="K77"/>
  <c r="X77"/>
  <c r="Z77"/>
  <c r="AB77"/>
  <c r="AD77"/>
  <c r="AF77"/>
  <c r="AH77"/>
  <c r="AJ77"/>
  <c r="AL77"/>
  <c r="AN77"/>
  <c r="AP77"/>
  <c r="AR77"/>
  <c r="AT77"/>
  <c r="AV77"/>
  <c r="AX77"/>
  <c r="AZ77"/>
  <c r="BB77"/>
  <c r="BD77"/>
  <c r="BF77"/>
  <c r="BH77"/>
  <c r="BJ77"/>
  <c r="BL77"/>
  <c r="BN77"/>
  <c r="BO77"/>
  <c r="BP77"/>
  <c r="BQ77"/>
  <c r="BR77"/>
  <c r="BS77"/>
  <c r="BT77"/>
  <c r="BU77"/>
  <c r="BV77"/>
  <c r="BW77"/>
  <c r="BX77"/>
  <c r="BY77"/>
  <c r="BZ77"/>
  <c r="CA77"/>
  <c r="CB77"/>
  <c r="CC77"/>
  <c r="CD77"/>
  <c r="CE77"/>
  <c r="J78"/>
  <c r="F78"/>
  <c r="B78"/>
  <c r="H78"/>
  <c r="A79"/>
  <c r="L78"/>
  <c r="M78"/>
  <c r="K78"/>
  <c r="G78"/>
  <c r="CG29"/>
  <c r="CG33"/>
  <c r="CG37"/>
  <c r="CG30"/>
  <c r="CG34"/>
  <c r="CG38"/>
  <c r="CG42"/>
  <c r="CG46"/>
  <c r="CG50"/>
  <c r="CG54"/>
  <c r="CG63"/>
  <c r="CG67"/>
  <c r="CG71"/>
  <c r="CG59"/>
  <c r="CG41"/>
  <c r="CG49"/>
  <c r="CG62"/>
  <c r="CG70"/>
  <c r="CG39"/>
  <c r="CG47"/>
  <c r="CG55"/>
  <c r="CG68"/>
  <c r="CG60"/>
  <c r="CG72"/>
  <c r="CG74"/>
  <c r="CG73"/>
  <c r="CG75"/>
  <c r="CG27"/>
  <c r="CG31"/>
  <c r="CG35"/>
  <c r="CG28"/>
  <c r="CG32"/>
  <c r="CG36"/>
  <c r="CG40"/>
  <c r="CG44"/>
  <c r="CG48"/>
  <c r="CG52"/>
  <c r="CG61"/>
  <c r="CG65"/>
  <c r="CG69"/>
  <c r="CG57"/>
  <c r="CH6"/>
  <c r="CG45"/>
  <c r="CG53"/>
  <c r="CG66"/>
  <c r="CG58"/>
  <c r="CG43"/>
  <c r="CG51"/>
  <c r="CG64"/>
  <c r="CG56"/>
  <c r="CG77"/>
  <c r="CG76"/>
  <c r="BM77"/>
  <c r="BK77"/>
  <c r="BI77"/>
  <c r="BG77"/>
  <c r="BE77"/>
  <c r="BC77"/>
  <c r="BA77"/>
  <c r="AY77"/>
  <c r="AW77"/>
  <c r="AU77"/>
  <c r="AS77"/>
  <c r="AQ77"/>
  <c r="AO77"/>
  <c r="AM77"/>
  <c r="AK77"/>
  <c r="AI77"/>
  <c r="AG77"/>
  <c r="AE77"/>
  <c r="AC77"/>
  <c r="AA77"/>
  <c r="U77"/>
  <c r="Y77"/>
  <c r="W77"/>
  <c r="R77"/>
  <c r="Q77"/>
  <c r="CD76"/>
  <c r="U76"/>
  <c r="X76"/>
  <c r="W76"/>
  <c r="Q76"/>
  <c r="AA76"/>
  <c r="AC76"/>
  <c r="AE76"/>
  <c r="AG76"/>
  <c r="AI76"/>
  <c r="AK76"/>
  <c r="AM76"/>
  <c r="AO76"/>
  <c r="AQ76"/>
  <c r="AS76"/>
  <c r="AU76"/>
  <c r="AW76"/>
  <c r="AY76"/>
  <c r="BA76"/>
  <c r="BC76"/>
  <c r="BE76"/>
  <c r="BG76"/>
  <c r="BI76"/>
  <c r="BK76"/>
  <c r="BM76"/>
  <c r="BO76"/>
  <c r="BQ76"/>
  <c r="BS76"/>
  <c r="BU76"/>
  <c r="BW76"/>
  <c r="BY76"/>
  <c r="CC76"/>
  <c r="CE76"/>
  <c r="V76"/>
  <c r="Y76"/>
  <c r="Z76"/>
  <c r="AB76"/>
  <c r="AD76"/>
  <c r="AF76"/>
  <c r="AH76"/>
  <c r="AJ76"/>
  <c r="AL76"/>
  <c r="AN76"/>
  <c r="AP76"/>
  <c r="AR76"/>
  <c r="AT76"/>
  <c r="AV76"/>
  <c r="AX76"/>
  <c r="AZ76"/>
  <c r="BB76"/>
  <c r="BD76"/>
  <c r="BF76"/>
  <c r="BH76"/>
  <c r="BJ76"/>
  <c r="BL76"/>
  <c r="BN76"/>
  <c r="BP76"/>
  <c r="BR76"/>
  <c r="BT76"/>
  <c r="BV76"/>
  <c r="BX76"/>
  <c r="BZ76"/>
  <c r="CB76"/>
  <c r="CA76"/>
  <c r="D73"/>
  <c r="C74"/>
  <c r="V77"/>
  <c r="D74"/>
  <c r="C75"/>
  <c r="N78"/>
  <c r="R78"/>
  <c r="CH27"/>
  <c r="CH31"/>
  <c r="CH35"/>
  <c r="CH39"/>
  <c r="CH43"/>
  <c r="CH47"/>
  <c r="CH51"/>
  <c r="CH55"/>
  <c r="CH59"/>
  <c r="CH63"/>
  <c r="CH67"/>
  <c r="CH71"/>
  <c r="CI6"/>
  <c r="CH34"/>
  <c r="CH42"/>
  <c r="CH50"/>
  <c r="CH58"/>
  <c r="CH66"/>
  <c r="CH28"/>
  <c r="CH36"/>
  <c r="CH44"/>
  <c r="CH52"/>
  <c r="CH60"/>
  <c r="CH68"/>
  <c r="CH77"/>
  <c r="CH29"/>
  <c r="CH33"/>
  <c r="CH37"/>
  <c r="CH41"/>
  <c r="CH45"/>
  <c r="CH49"/>
  <c r="CH53"/>
  <c r="CH57"/>
  <c r="CH61"/>
  <c r="CH65"/>
  <c r="CH69"/>
  <c r="CH73"/>
  <c r="CH30"/>
  <c r="CH38"/>
  <c r="CH46"/>
  <c r="CH54"/>
  <c r="CH62"/>
  <c r="CH70"/>
  <c r="CH32"/>
  <c r="CH40"/>
  <c r="CH48"/>
  <c r="CH56"/>
  <c r="CH64"/>
  <c r="CH72"/>
  <c r="CH74"/>
  <c r="CH75"/>
  <c r="CH78"/>
  <c r="CH76"/>
  <c r="H79"/>
  <c r="A80"/>
  <c r="B79"/>
  <c r="K79"/>
  <c r="F79"/>
  <c r="R79"/>
  <c r="G79"/>
  <c r="M79"/>
  <c r="J79"/>
  <c r="L79"/>
  <c r="N79"/>
  <c r="CG79"/>
  <c r="Y79"/>
  <c r="Z79"/>
  <c r="AB79"/>
  <c r="AD79"/>
  <c r="AF79"/>
  <c r="AH79"/>
  <c r="AJ79"/>
  <c r="AL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I27"/>
  <c r="CI31"/>
  <c r="CI35"/>
  <c r="CI39"/>
  <c r="CI43"/>
  <c r="CI47"/>
  <c r="CI51"/>
  <c r="CI55"/>
  <c r="CI59"/>
  <c r="CI63"/>
  <c r="CI67"/>
  <c r="CI71"/>
  <c r="CJ6"/>
  <c r="CI34"/>
  <c r="CI42"/>
  <c r="CI50"/>
  <c r="CI58"/>
  <c r="CI66"/>
  <c r="CI28"/>
  <c r="CI36"/>
  <c r="CI44"/>
  <c r="CI52"/>
  <c r="CI60"/>
  <c r="CI68"/>
  <c r="CI74"/>
  <c r="CI77"/>
  <c r="CI76"/>
  <c r="CI29"/>
  <c r="CI33"/>
  <c r="CI37"/>
  <c r="CI41"/>
  <c r="CI45"/>
  <c r="CI49"/>
  <c r="CI53"/>
  <c r="CI57"/>
  <c r="CI61"/>
  <c r="CI65"/>
  <c r="CI69"/>
  <c r="CI73"/>
  <c r="CI30"/>
  <c r="CI38"/>
  <c r="CI46"/>
  <c r="CI54"/>
  <c r="CI62"/>
  <c r="CI70"/>
  <c r="CI32"/>
  <c r="CI40"/>
  <c r="CI48"/>
  <c r="CI56"/>
  <c r="CI64"/>
  <c r="CI72"/>
  <c r="CI75"/>
  <c r="CI78"/>
  <c r="CI79"/>
  <c r="Q78"/>
  <c r="U78"/>
  <c r="W78"/>
  <c r="AA78"/>
  <c r="AC78"/>
  <c r="AE78"/>
  <c r="AG78"/>
  <c r="AI78"/>
  <c r="AK78"/>
  <c r="AM78"/>
  <c r="AO78"/>
  <c r="AQ78"/>
  <c r="AS78"/>
  <c r="AU78"/>
  <c r="AW78"/>
  <c r="AY78"/>
  <c r="BA78"/>
  <c r="BC78"/>
  <c r="BE78"/>
  <c r="BG78"/>
  <c r="BI78"/>
  <c r="BK78"/>
  <c r="BM78"/>
  <c r="BO78"/>
  <c r="BQ78"/>
  <c r="BS78"/>
  <c r="BU78"/>
  <c r="BW78"/>
  <c r="BY78"/>
  <c r="CA78"/>
  <c r="CC78"/>
  <c r="CE78"/>
  <c r="CG78"/>
  <c r="X78"/>
  <c r="Y78"/>
  <c r="V78"/>
  <c r="Z78"/>
  <c r="AB78"/>
  <c r="AD78"/>
  <c r="AF78"/>
  <c r="AH78"/>
  <c r="AJ78"/>
  <c r="AL78"/>
  <c r="AN78"/>
  <c r="AP78"/>
  <c r="AR78"/>
  <c r="AT78"/>
  <c r="AV78"/>
  <c r="AX78"/>
  <c r="AZ78"/>
  <c r="BB78"/>
  <c r="BD78"/>
  <c r="BF78"/>
  <c r="BH78"/>
  <c r="BJ78"/>
  <c r="BL78"/>
  <c r="BN78"/>
  <c r="BP78"/>
  <c r="BR78"/>
  <c r="BT78"/>
  <c r="BV78"/>
  <c r="BX78"/>
  <c r="BZ78"/>
  <c r="CB78"/>
  <c r="CD78"/>
  <c r="CF78"/>
  <c r="AM79"/>
  <c r="AK79"/>
  <c r="AI79"/>
  <c r="AG79"/>
  <c r="AE79"/>
  <c r="AC79"/>
  <c r="AA79"/>
  <c r="V79"/>
  <c r="U79"/>
  <c r="Q79"/>
  <c r="F80"/>
  <c r="B80"/>
  <c r="A81"/>
  <c r="J80"/>
  <c r="K80"/>
  <c r="L80"/>
  <c r="H80"/>
  <c r="G80"/>
  <c r="M80"/>
  <c r="D75"/>
  <c r="C76"/>
  <c r="X79"/>
  <c r="W79"/>
  <c r="CH79"/>
  <c r="D76"/>
  <c r="C77"/>
  <c r="M81"/>
  <c r="F81"/>
  <c r="J81"/>
  <c r="K81"/>
  <c r="L81"/>
  <c r="N81"/>
  <c r="X81"/>
  <c r="H81"/>
  <c r="G81"/>
  <c r="B81"/>
  <c r="A82"/>
  <c r="Q81"/>
  <c r="U81"/>
  <c r="AA81"/>
  <c r="AC81"/>
  <c r="AE81"/>
  <c r="AG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J28"/>
  <c r="CJ30"/>
  <c r="CJ38"/>
  <c r="CJ42"/>
  <c r="CJ44"/>
  <c r="CJ48"/>
  <c r="CJ52"/>
  <c r="CJ56"/>
  <c r="CJ60"/>
  <c r="CJ64"/>
  <c r="CJ27"/>
  <c r="CJ37"/>
  <c r="CJ43"/>
  <c r="CJ51"/>
  <c r="CJ59"/>
  <c r="CJ67"/>
  <c r="CJ71"/>
  <c r="CJ75"/>
  <c r="CJ31"/>
  <c r="CJ34"/>
  <c r="CJ49"/>
  <c r="CJ57"/>
  <c r="CJ65"/>
  <c r="CJ70"/>
  <c r="CJ74"/>
  <c r="CJ76"/>
  <c r="CJ33"/>
  <c r="CJ36"/>
  <c r="CJ40"/>
  <c r="CJ35"/>
  <c r="CJ46"/>
  <c r="CJ50"/>
  <c r="CJ54"/>
  <c r="CJ58"/>
  <c r="CJ62"/>
  <c r="CJ66"/>
  <c r="CJ29"/>
  <c r="CJ41"/>
  <c r="CJ47"/>
  <c r="CJ55"/>
  <c r="CJ63"/>
  <c r="CJ69"/>
  <c r="CJ73"/>
  <c r="CJ32"/>
  <c r="CJ39"/>
  <c r="CJ45"/>
  <c r="CJ53"/>
  <c r="CJ61"/>
  <c r="CJ68"/>
  <c r="CJ72"/>
  <c r="CK6"/>
  <c r="CJ77"/>
  <c r="CJ79"/>
  <c r="CJ78"/>
  <c r="CJ81"/>
  <c r="N80"/>
  <c r="CJ80"/>
  <c r="R80"/>
  <c r="CI81"/>
  <c r="CK29"/>
  <c r="CK33"/>
  <c r="CK37"/>
  <c r="CK41"/>
  <c r="CK45"/>
  <c r="CK49"/>
  <c r="CK53"/>
  <c r="CK62"/>
  <c r="CK66"/>
  <c r="CK70"/>
  <c r="CK74"/>
  <c r="CK58"/>
  <c r="CK28"/>
  <c r="CK32"/>
  <c r="CK36"/>
  <c r="CK40"/>
  <c r="CK44"/>
  <c r="CK48"/>
  <c r="CK52"/>
  <c r="CK61"/>
  <c r="CK65"/>
  <c r="CK69"/>
  <c r="CK73"/>
  <c r="CK57"/>
  <c r="CL6"/>
  <c r="CK27"/>
  <c r="CK31"/>
  <c r="CK35"/>
  <c r="CK39"/>
  <c r="CK43"/>
  <c r="CK47"/>
  <c r="CK51"/>
  <c r="CK55"/>
  <c r="CK64"/>
  <c r="CK68"/>
  <c r="CK72"/>
  <c r="CK56"/>
  <c r="CK60"/>
  <c r="CK30"/>
  <c r="CK34"/>
  <c r="CK38"/>
  <c r="CK42"/>
  <c r="CK46"/>
  <c r="CK50"/>
  <c r="CK54"/>
  <c r="CK63"/>
  <c r="CK67"/>
  <c r="CK71"/>
  <c r="CK75"/>
  <c r="CK59"/>
  <c r="CK76"/>
  <c r="CK80"/>
  <c r="CK81"/>
  <c r="CK77"/>
  <c r="CK78"/>
  <c r="CK79"/>
  <c r="H82"/>
  <c r="G82"/>
  <c r="A83"/>
  <c r="F82"/>
  <c r="L82"/>
  <c r="M82"/>
  <c r="J82"/>
  <c r="K82"/>
  <c r="B82"/>
  <c r="D77"/>
  <c r="C78"/>
  <c r="AH81"/>
  <c r="AF81"/>
  <c r="AD81"/>
  <c r="AB81"/>
  <c r="Z81"/>
  <c r="Y81"/>
  <c r="W81"/>
  <c r="R81"/>
  <c r="Q80"/>
  <c r="V80"/>
  <c r="W80"/>
  <c r="AA80"/>
  <c r="AC80"/>
  <c r="AE80"/>
  <c r="AG80"/>
  <c r="AI80"/>
  <c r="AK80"/>
  <c r="AM80"/>
  <c r="AO80"/>
  <c r="AQ80"/>
  <c r="AS80"/>
  <c r="AU80"/>
  <c r="AW80"/>
  <c r="AY80"/>
  <c r="BC80"/>
  <c r="BG80"/>
  <c r="BK80"/>
  <c r="BO80"/>
  <c r="BS80"/>
  <c r="BW80"/>
  <c r="CA80"/>
  <c r="CE80"/>
  <c r="CH80"/>
  <c r="CI80"/>
  <c r="Y80"/>
  <c r="X80"/>
  <c r="U80"/>
  <c r="Z80"/>
  <c r="AB80"/>
  <c r="AD80"/>
  <c r="AF80"/>
  <c r="AH80"/>
  <c r="AJ80"/>
  <c r="AL80"/>
  <c r="AN80"/>
  <c r="AP80"/>
  <c r="AR80"/>
  <c r="AT80"/>
  <c r="AV80"/>
  <c r="AX80"/>
  <c r="AZ80"/>
  <c r="BB80"/>
  <c r="BD80"/>
  <c r="BF80"/>
  <c r="BH80"/>
  <c r="BJ80"/>
  <c r="BL80"/>
  <c r="BN80"/>
  <c r="BP80"/>
  <c r="BR80"/>
  <c r="BT80"/>
  <c r="BV80"/>
  <c r="BX80"/>
  <c r="BZ80"/>
  <c r="CB80"/>
  <c r="CD80"/>
  <c r="CF80"/>
  <c r="BA80"/>
  <c r="BE80"/>
  <c r="BI80"/>
  <c r="BM80"/>
  <c r="BQ80"/>
  <c r="BU80"/>
  <c r="BY80"/>
  <c r="CC80"/>
  <c r="CG80"/>
  <c r="V81"/>
  <c r="D78"/>
  <c r="C79"/>
  <c r="M83"/>
  <c r="A84"/>
  <c r="H83"/>
  <c r="L83"/>
  <c r="N83"/>
  <c r="W83"/>
  <c r="Q83"/>
  <c r="U83"/>
  <c r="J83"/>
  <c r="B83"/>
  <c r="K83"/>
  <c r="G83"/>
  <c r="F83"/>
  <c r="X83"/>
  <c r="V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L77"/>
  <c r="CL27"/>
  <c r="CL31"/>
  <c r="CL35"/>
  <c r="CL39"/>
  <c r="CL43"/>
  <c r="CL47"/>
  <c r="CL51"/>
  <c r="CL55"/>
  <c r="CL59"/>
  <c r="CL63"/>
  <c r="CL67"/>
  <c r="CL71"/>
  <c r="CL75"/>
  <c r="CL28"/>
  <c r="CL32"/>
  <c r="CL36"/>
  <c r="CL40"/>
  <c r="CL44"/>
  <c r="CL48"/>
  <c r="CL52"/>
  <c r="CL56"/>
  <c r="CL60"/>
  <c r="CL64"/>
  <c r="CL68"/>
  <c r="CL72"/>
  <c r="CL76"/>
  <c r="CL29"/>
  <c r="CL33"/>
  <c r="CL37"/>
  <c r="CL41"/>
  <c r="CL45"/>
  <c r="CL49"/>
  <c r="CL53"/>
  <c r="CL57"/>
  <c r="CL61"/>
  <c r="CL65"/>
  <c r="CL69"/>
  <c r="CL73"/>
  <c r="CM6"/>
  <c r="CL30"/>
  <c r="CL34"/>
  <c r="CL38"/>
  <c r="CL42"/>
  <c r="CL46"/>
  <c r="CL50"/>
  <c r="CL54"/>
  <c r="CL58"/>
  <c r="CL62"/>
  <c r="CL66"/>
  <c r="CL70"/>
  <c r="CL74"/>
  <c r="CL78"/>
  <c r="CL83"/>
  <c r="CL79"/>
  <c r="CL80"/>
  <c r="CL81"/>
  <c r="R82"/>
  <c r="N82"/>
  <c r="CK83"/>
  <c r="CJ82"/>
  <c r="Y82"/>
  <c r="X82"/>
  <c r="W82"/>
  <c r="Z82"/>
  <c r="AB82"/>
  <c r="AD82"/>
  <c r="AF82"/>
  <c r="AH82"/>
  <c r="AJ82"/>
  <c r="AL82"/>
  <c r="AN82"/>
  <c r="AP82"/>
  <c r="AR82"/>
  <c r="AT82"/>
  <c r="AV82"/>
  <c r="AX82"/>
  <c r="AZ82"/>
  <c r="BB82"/>
  <c r="BD82"/>
  <c r="BF82"/>
  <c r="BH82"/>
  <c r="BJ82"/>
  <c r="BL82"/>
  <c r="BN82"/>
  <c r="BP82"/>
  <c r="BR82"/>
  <c r="BT82"/>
  <c r="BV82"/>
  <c r="BX82"/>
  <c r="BZ82"/>
  <c r="CB82"/>
  <c r="CD82"/>
  <c r="CF82"/>
  <c r="CH82"/>
  <c r="CK82"/>
  <c r="U82"/>
  <c r="Q82"/>
  <c r="V82"/>
  <c r="AA82"/>
  <c r="AC82"/>
  <c r="AE82"/>
  <c r="AG82"/>
  <c r="AI82"/>
  <c r="AM82"/>
  <c r="AO82"/>
  <c r="AS82"/>
  <c r="AW82"/>
  <c r="BA82"/>
  <c r="BE82"/>
  <c r="BI82"/>
  <c r="BM82"/>
  <c r="BO82"/>
  <c r="BS82"/>
  <c r="BW82"/>
  <c r="CA82"/>
  <c r="CE82"/>
  <c r="CI82"/>
  <c r="AK82"/>
  <c r="AQ82"/>
  <c r="AU82"/>
  <c r="AY82"/>
  <c r="BC82"/>
  <c r="BG82"/>
  <c r="BK82"/>
  <c r="BQ82"/>
  <c r="BU82"/>
  <c r="BY82"/>
  <c r="CC82"/>
  <c r="CG82"/>
  <c r="D79"/>
  <c r="C80"/>
  <c r="CM30"/>
  <c r="CM34"/>
  <c r="CM38"/>
  <c r="CM42"/>
  <c r="CM46"/>
  <c r="CM50"/>
  <c r="CM54"/>
  <c r="CM58"/>
  <c r="CM62"/>
  <c r="CM66"/>
  <c r="CM70"/>
  <c r="CM74"/>
  <c r="CM27"/>
  <c r="CM31"/>
  <c r="CM35"/>
  <c r="CM39"/>
  <c r="CM43"/>
  <c r="CM47"/>
  <c r="CM51"/>
  <c r="CM55"/>
  <c r="CM59"/>
  <c r="CM63"/>
  <c r="CM67"/>
  <c r="CM71"/>
  <c r="CM75"/>
  <c r="CN6"/>
  <c r="CM78"/>
  <c r="CM28"/>
  <c r="CM32"/>
  <c r="CM36"/>
  <c r="CM40"/>
  <c r="CM44"/>
  <c r="CM48"/>
  <c r="CM52"/>
  <c r="CM56"/>
  <c r="CM60"/>
  <c r="CM64"/>
  <c r="CM68"/>
  <c r="CM72"/>
  <c r="CM76"/>
  <c r="CM29"/>
  <c r="CM33"/>
  <c r="CM37"/>
  <c r="CM41"/>
  <c r="CM45"/>
  <c r="CM49"/>
  <c r="CM53"/>
  <c r="CM57"/>
  <c r="CM61"/>
  <c r="CM65"/>
  <c r="CM69"/>
  <c r="CM73"/>
  <c r="CM77"/>
  <c r="CM79"/>
  <c r="CM80"/>
  <c r="CM81"/>
  <c r="CM83"/>
  <c r="CM82"/>
  <c r="M84"/>
  <c r="A85"/>
  <c r="F84"/>
  <c r="U84"/>
  <c r="H84"/>
  <c r="G84"/>
  <c r="L84"/>
  <c r="N84"/>
  <c r="CL84"/>
  <c r="W84"/>
  <c r="J84"/>
  <c r="K84"/>
  <c r="B84"/>
  <c r="Y84"/>
  <c r="Q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2"/>
  <c r="R83"/>
  <c r="H85"/>
  <c r="M85"/>
  <c r="A86"/>
  <c r="J85"/>
  <c r="K85"/>
  <c r="F85"/>
  <c r="G85"/>
  <c r="L85"/>
  <c r="B85"/>
  <c r="CN32"/>
  <c r="CN36"/>
  <c r="CN40"/>
  <c r="CN34"/>
  <c r="CN27"/>
  <c r="CN38"/>
  <c r="CN43"/>
  <c r="CN47"/>
  <c r="CN51"/>
  <c r="CN55"/>
  <c r="CN59"/>
  <c r="CN63"/>
  <c r="CN67"/>
  <c r="CN71"/>
  <c r="CN75"/>
  <c r="CN79"/>
  <c r="CN28"/>
  <c r="CN31"/>
  <c r="CN39"/>
  <c r="CN33"/>
  <c r="CN44"/>
  <c r="CN48"/>
  <c r="CN52"/>
  <c r="CN56"/>
  <c r="CN60"/>
  <c r="CN64"/>
  <c r="CN68"/>
  <c r="CN72"/>
  <c r="CN76"/>
  <c r="CN80"/>
  <c r="CN81"/>
  <c r="CN30"/>
  <c r="CN42"/>
  <c r="CN45"/>
  <c r="CN49"/>
  <c r="CN53"/>
  <c r="CN57"/>
  <c r="CN61"/>
  <c r="CN65"/>
  <c r="CN69"/>
  <c r="CN73"/>
  <c r="CN77"/>
  <c r="CO6"/>
  <c r="CN29"/>
  <c r="CN37"/>
  <c r="CN41"/>
  <c r="CN35"/>
  <c r="CN46"/>
  <c r="CN50"/>
  <c r="CN54"/>
  <c r="CN58"/>
  <c r="CN62"/>
  <c r="CN66"/>
  <c r="CN70"/>
  <c r="CN74"/>
  <c r="CN78"/>
  <c r="CN83"/>
  <c r="CN82"/>
  <c r="CN84"/>
  <c r="D80"/>
  <c r="C81"/>
  <c r="X84"/>
  <c r="V84"/>
  <c r="R84"/>
  <c r="CM84"/>
  <c r="D81"/>
  <c r="C82"/>
  <c r="J86"/>
  <c r="L86"/>
  <c r="K86"/>
  <c r="G86"/>
  <c r="B86"/>
  <c r="F86"/>
  <c r="R86"/>
  <c r="A87"/>
  <c r="H86"/>
  <c r="M86"/>
  <c r="N85"/>
  <c r="R85"/>
  <c r="CO30"/>
  <c r="CO34"/>
  <c r="CO38"/>
  <c r="CO42"/>
  <c r="CO46"/>
  <c r="CO50"/>
  <c r="CO54"/>
  <c r="CO63"/>
  <c r="CO67"/>
  <c r="CO71"/>
  <c r="CO75"/>
  <c r="CO79"/>
  <c r="CO59"/>
  <c r="CO27"/>
  <c r="CO31"/>
  <c r="CO35"/>
  <c r="CO39"/>
  <c r="CO43"/>
  <c r="CO47"/>
  <c r="CO51"/>
  <c r="CO55"/>
  <c r="CO64"/>
  <c r="CO68"/>
  <c r="CO72"/>
  <c r="CO76"/>
  <c r="CO56"/>
  <c r="CO60"/>
  <c r="CO81"/>
  <c r="CO83"/>
  <c r="CO82"/>
  <c r="CO84"/>
  <c r="CO85"/>
  <c r="CO28"/>
  <c r="CO32"/>
  <c r="CO36"/>
  <c r="CO40"/>
  <c r="CO44"/>
  <c r="CO48"/>
  <c r="CO52"/>
  <c r="CO61"/>
  <c r="CO65"/>
  <c r="CO69"/>
  <c r="CO73"/>
  <c r="CO77"/>
  <c r="CO57"/>
  <c r="CP6"/>
  <c r="CO29"/>
  <c r="CO33"/>
  <c r="CO37"/>
  <c r="CO41"/>
  <c r="CO45"/>
  <c r="CO49"/>
  <c r="CO53"/>
  <c r="CO62"/>
  <c r="CO66"/>
  <c r="CO70"/>
  <c r="CO74"/>
  <c r="CO78"/>
  <c r="CO58"/>
  <c r="CO80"/>
  <c r="CP27"/>
  <c r="CP31"/>
  <c r="CP35"/>
  <c r="CP39"/>
  <c r="CP43"/>
  <c r="CP47"/>
  <c r="CP51"/>
  <c r="CP55"/>
  <c r="CP59"/>
  <c r="CP63"/>
  <c r="CP67"/>
  <c r="CP71"/>
  <c r="CP75"/>
  <c r="CP79"/>
  <c r="CP28"/>
  <c r="CP32"/>
  <c r="CP36"/>
  <c r="CP40"/>
  <c r="CP44"/>
  <c r="CP48"/>
  <c r="CP52"/>
  <c r="CP56"/>
  <c r="CP60"/>
  <c r="CP64"/>
  <c r="CP68"/>
  <c r="CP72"/>
  <c r="CP76"/>
  <c r="CP80"/>
  <c r="CP83"/>
  <c r="CP82"/>
  <c r="CP29"/>
  <c r="CP33"/>
  <c r="CP37"/>
  <c r="CP41"/>
  <c r="CP45"/>
  <c r="CP49"/>
  <c r="CP53"/>
  <c r="CP57"/>
  <c r="CP61"/>
  <c r="CP65"/>
  <c r="CP69"/>
  <c r="CP73"/>
  <c r="CP77"/>
  <c r="CP81"/>
  <c r="CP30"/>
  <c r="CP34"/>
  <c r="CP38"/>
  <c r="CP42"/>
  <c r="CP46"/>
  <c r="CP50"/>
  <c r="CP54"/>
  <c r="CP58"/>
  <c r="CP62"/>
  <c r="CP66"/>
  <c r="CP70"/>
  <c r="CP74"/>
  <c r="CP78"/>
  <c r="CQ6"/>
  <c r="CP84"/>
  <c r="CP85"/>
  <c r="Q85"/>
  <c r="U85"/>
  <c r="W85"/>
  <c r="AA85"/>
  <c r="AC85"/>
  <c r="AE85"/>
  <c r="AG85"/>
  <c r="AI85"/>
  <c r="AK85"/>
  <c r="AM85"/>
  <c r="AO85"/>
  <c r="AQ85"/>
  <c r="AS85"/>
  <c r="AU85"/>
  <c r="AW85"/>
  <c r="AY85"/>
  <c r="BA85"/>
  <c r="BC85"/>
  <c r="BE85"/>
  <c r="BG85"/>
  <c r="BI85"/>
  <c r="BK85"/>
  <c r="BM85"/>
  <c r="BO85"/>
  <c r="BQ85"/>
  <c r="BS85"/>
  <c r="BU85"/>
  <c r="BW85"/>
  <c r="BY85"/>
  <c r="CA85"/>
  <c r="CC85"/>
  <c r="CE85"/>
  <c r="CG85"/>
  <c r="CI85"/>
  <c r="CK85"/>
  <c r="Y85"/>
  <c r="X85"/>
  <c r="V85"/>
  <c r="Z85"/>
  <c r="AB85"/>
  <c r="AD85"/>
  <c r="AF85"/>
  <c r="AH85"/>
  <c r="AJ85"/>
  <c r="AL85"/>
  <c r="AN85"/>
  <c r="AP85"/>
  <c r="AR85"/>
  <c r="AT85"/>
  <c r="AV85"/>
  <c r="AX85"/>
  <c r="AZ85"/>
  <c r="BB85"/>
  <c r="BD85"/>
  <c r="BF85"/>
  <c r="BH85"/>
  <c r="BJ85"/>
  <c r="BL85"/>
  <c r="BN85"/>
  <c r="BP85"/>
  <c r="BR85"/>
  <c r="BT85"/>
  <c r="BV85"/>
  <c r="BX85"/>
  <c r="BZ85"/>
  <c r="CB85"/>
  <c r="CD85"/>
  <c r="CF85"/>
  <c r="CH85"/>
  <c r="CJ85"/>
  <c r="CL85"/>
  <c r="CN85"/>
  <c r="CM85"/>
  <c r="L87"/>
  <c r="N87"/>
  <c r="CO87"/>
  <c r="A88"/>
  <c r="K87"/>
  <c r="U87"/>
  <c r="V87"/>
  <c r="M87"/>
  <c r="B87"/>
  <c r="J87"/>
  <c r="H87"/>
  <c r="G87"/>
  <c r="F87"/>
  <c r="W87"/>
  <c r="X87"/>
  <c r="AA87"/>
  <c r="AC87"/>
  <c r="AE87"/>
  <c r="AG87"/>
  <c r="AI87"/>
  <c r="AK87"/>
  <c r="AM87"/>
  <c r="AO87"/>
  <c r="AQ87"/>
  <c r="AS87"/>
  <c r="AU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D82"/>
  <c r="C83"/>
  <c r="N86"/>
  <c r="CN86"/>
  <c r="Q86"/>
  <c r="X86"/>
  <c r="U86"/>
  <c r="Z86"/>
  <c r="AB86"/>
  <c r="AD86"/>
  <c r="AF86"/>
  <c r="AH86"/>
  <c r="AJ86"/>
  <c r="AL86"/>
  <c r="AN86"/>
  <c r="AP86"/>
  <c r="AR86"/>
  <c r="AT86"/>
  <c r="AV86"/>
  <c r="AX86"/>
  <c r="AZ86"/>
  <c r="BB86"/>
  <c r="BD86"/>
  <c r="BF86"/>
  <c r="BH86"/>
  <c r="BJ86"/>
  <c r="BL86"/>
  <c r="BN86"/>
  <c r="BP86"/>
  <c r="BR86"/>
  <c r="BT86"/>
  <c r="BV86"/>
  <c r="BX86"/>
  <c r="BZ86"/>
  <c r="CB86"/>
  <c r="CD86"/>
  <c r="CF86"/>
  <c r="CH86"/>
  <c r="CJ86"/>
  <c r="CL86"/>
  <c r="CO86"/>
  <c r="V86"/>
  <c r="Y86"/>
  <c r="W86"/>
  <c r="AA86"/>
  <c r="AC86"/>
  <c r="AE86"/>
  <c r="AG86"/>
  <c r="AI86"/>
  <c r="AK86"/>
  <c r="AM86"/>
  <c r="AO86"/>
  <c r="AQ86"/>
  <c r="AS86"/>
  <c r="AU86"/>
  <c r="AW86"/>
  <c r="AY86"/>
  <c r="BA86"/>
  <c r="BC86"/>
  <c r="BE86"/>
  <c r="BG86"/>
  <c r="BI86"/>
  <c r="BK86"/>
  <c r="BM86"/>
  <c r="BO86"/>
  <c r="BQ86"/>
  <c r="BS86"/>
  <c r="BU86"/>
  <c r="BW86"/>
  <c r="BY86"/>
  <c r="CA86"/>
  <c r="CC86"/>
  <c r="CE86"/>
  <c r="CG86"/>
  <c r="CI86"/>
  <c r="CK86"/>
  <c r="CM86"/>
  <c r="D83"/>
  <c r="C84"/>
  <c r="A89"/>
  <c r="H88"/>
  <c r="J88"/>
  <c r="K88"/>
  <c r="F88"/>
  <c r="B88"/>
  <c r="L88"/>
  <c r="G88"/>
  <c r="M88"/>
  <c r="CQ30"/>
  <c r="CQ34"/>
  <c r="CQ38"/>
  <c r="CQ42"/>
  <c r="CQ46"/>
  <c r="CQ50"/>
  <c r="CQ54"/>
  <c r="CQ58"/>
  <c r="CQ62"/>
  <c r="CQ66"/>
  <c r="CQ70"/>
  <c r="CQ74"/>
  <c r="CQ78"/>
  <c r="CR6"/>
  <c r="CQ29"/>
  <c r="CQ33"/>
  <c r="CQ37"/>
  <c r="CQ41"/>
  <c r="CQ45"/>
  <c r="CQ49"/>
  <c r="CQ53"/>
  <c r="CQ57"/>
  <c r="CQ61"/>
  <c r="CQ65"/>
  <c r="CQ69"/>
  <c r="CQ73"/>
  <c r="CQ77"/>
  <c r="CQ81"/>
  <c r="CQ82"/>
  <c r="CQ83"/>
  <c r="CQ84"/>
  <c r="CQ28"/>
  <c r="CQ32"/>
  <c r="CQ36"/>
  <c r="CQ40"/>
  <c r="CQ44"/>
  <c r="CQ48"/>
  <c r="CQ52"/>
  <c r="CQ56"/>
  <c r="CQ60"/>
  <c r="CQ64"/>
  <c r="CQ68"/>
  <c r="CQ72"/>
  <c r="CQ76"/>
  <c r="CQ80"/>
  <c r="CQ27"/>
  <c r="CQ31"/>
  <c r="CQ35"/>
  <c r="CQ39"/>
  <c r="CQ43"/>
  <c r="CQ47"/>
  <c r="CQ51"/>
  <c r="CQ55"/>
  <c r="CQ59"/>
  <c r="CQ63"/>
  <c r="CQ67"/>
  <c r="CQ71"/>
  <c r="CQ75"/>
  <c r="CQ79"/>
  <c r="CQ85"/>
  <c r="CQ86"/>
  <c r="CQ87"/>
  <c r="AV87"/>
  <c r="AT87"/>
  <c r="AR87"/>
  <c r="AP87"/>
  <c r="AN87"/>
  <c r="AL87"/>
  <c r="AJ87"/>
  <c r="AH87"/>
  <c r="AF87"/>
  <c r="AD87"/>
  <c r="AB87"/>
  <c r="Z87"/>
  <c r="Q87"/>
  <c r="R87"/>
  <c r="Y87"/>
  <c r="CP86"/>
  <c r="CP87"/>
  <c r="CR28"/>
  <c r="CR31"/>
  <c r="CR39"/>
  <c r="CR33"/>
  <c r="CR44"/>
  <c r="CR48"/>
  <c r="CR52"/>
  <c r="CR56"/>
  <c r="CR60"/>
  <c r="CR64"/>
  <c r="CR68"/>
  <c r="CR72"/>
  <c r="CR76"/>
  <c r="CR80"/>
  <c r="CS6"/>
  <c r="CR32"/>
  <c r="CR36"/>
  <c r="CR40"/>
  <c r="CR34"/>
  <c r="CR45"/>
  <c r="CR49"/>
  <c r="CR53"/>
  <c r="CR57"/>
  <c r="CR61"/>
  <c r="CR65"/>
  <c r="CR69"/>
  <c r="CR73"/>
  <c r="CR77"/>
  <c r="CR81"/>
  <c r="CR85"/>
  <c r="CR86"/>
  <c r="CR29"/>
  <c r="CR37"/>
  <c r="CR41"/>
  <c r="CR35"/>
  <c r="CR46"/>
  <c r="CR50"/>
  <c r="CR54"/>
  <c r="CR58"/>
  <c r="CR62"/>
  <c r="CR66"/>
  <c r="CR70"/>
  <c r="CR74"/>
  <c r="CR78"/>
  <c r="CR82"/>
  <c r="CR27"/>
  <c r="CR30"/>
  <c r="CR38"/>
  <c r="CR42"/>
  <c r="CR43"/>
  <c r="CR47"/>
  <c r="CR51"/>
  <c r="CR55"/>
  <c r="CR59"/>
  <c r="CR63"/>
  <c r="CR67"/>
  <c r="CR71"/>
  <c r="CR75"/>
  <c r="CR79"/>
  <c r="CR83"/>
  <c r="CR84"/>
  <c r="CR87"/>
  <c r="A90"/>
  <c r="J89"/>
  <c r="M89"/>
  <c r="B89"/>
  <c r="F89"/>
  <c r="H89"/>
  <c r="G89"/>
  <c r="K89"/>
  <c r="L89"/>
  <c r="N89"/>
  <c r="CQ89"/>
  <c r="U89"/>
  <c r="X89"/>
  <c r="W89"/>
  <c r="AA89"/>
  <c r="AC89"/>
  <c r="AE89"/>
  <c r="AG89"/>
  <c r="AI89"/>
  <c r="AK89"/>
  <c r="AM89"/>
  <c r="AO89"/>
  <c r="AQ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N88"/>
  <c r="CR88"/>
  <c r="R88"/>
  <c r="D84"/>
  <c r="C85"/>
  <c r="D85"/>
  <c r="C86"/>
  <c r="AR89"/>
  <c r="AP89"/>
  <c r="AN89"/>
  <c r="AL89"/>
  <c r="AJ89"/>
  <c r="AH89"/>
  <c r="AF89"/>
  <c r="AD89"/>
  <c r="AB89"/>
  <c r="Z89"/>
  <c r="V89"/>
  <c r="Y89"/>
  <c r="Q89"/>
  <c r="R89"/>
  <c r="CR89"/>
  <c r="V88"/>
  <c r="U88"/>
  <c r="W88"/>
  <c r="Z88"/>
  <c r="AB88"/>
  <c r="AD88"/>
  <c r="AF88"/>
  <c r="AH88"/>
  <c r="AJ88"/>
  <c r="AL88"/>
  <c r="AN88"/>
  <c r="AP88"/>
  <c r="AR88"/>
  <c r="AT88"/>
  <c r="AV88"/>
  <c r="AX88"/>
  <c r="AZ88"/>
  <c r="BB88"/>
  <c r="BD88"/>
  <c r="BF88"/>
  <c r="BH88"/>
  <c r="BJ88"/>
  <c r="BL88"/>
  <c r="BN88"/>
  <c r="BP88"/>
  <c r="BR88"/>
  <c r="BT88"/>
  <c r="BV88"/>
  <c r="BX88"/>
  <c r="BZ88"/>
  <c r="CB88"/>
  <c r="CD88"/>
  <c r="CF88"/>
  <c r="CH88"/>
  <c r="CJ88"/>
  <c r="CL88"/>
  <c r="CN88"/>
  <c r="CQ88"/>
  <c r="Q88"/>
  <c r="Y88"/>
  <c r="X88"/>
  <c r="AA88"/>
  <c r="AC88"/>
  <c r="AE88"/>
  <c r="AG88"/>
  <c r="AI88"/>
  <c r="AK88"/>
  <c r="AM88"/>
  <c r="AO88"/>
  <c r="AQ88"/>
  <c r="AS88"/>
  <c r="AU88"/>
  <c r="AW88"/>
  <c r="AY88"/>
  <c r="BA88"/>
  <c r="BC88"/>
  <c r="BE88"/>
  <c r="BG88"/>
  <c r="BI88"/>
  <c r="BK88"/>
  <c r="BM88"/>
  <c r="BO88"/>
  <c r="BQ88"/>
  <c r="BS88"/>
  <c r="BU88"/>
  <c r="BW88"/>
  <c r="BY88"/>
  <c r="CA88"/>
  <c r="CC88"/>
  <c r="CE88"/>
  <c r="CG88"/>
  <c r="CI88"/>
  <c r="CK88"/>
  <c r="CM88"/>
  <c r="CO88"/>
  <c r="CP88"/>
  <c r="A91"/>
  <c r="H90"/>
  <c r="F90"/>
  <c r="R90"/>
  <c r="L90"/>
  <c r="J90"/>
  <c r="K90"/>
  <c r="M90"/>
  <c r="G90"/>
  <c r="B90"/>
  <c r="CS29"/>
  <c r="CS33"/>
  <c r="CS37"/>
  <c r="CS41"/>
  <c r="CS45"/>
  <c r="CS49"/>
  <c r="CS53"/>
  <c r="CS61"/>
  <c r="CS65"/>
  <c r="CS69"/>
  <c r="CS73"/>
  <c r="CS77"/>
  <c r="CS81"/>
  <c r="CS59"/>
  <c r="CS28"/>
  <c r="CS32"/>
  <c r="CS36"/>
  <c r="CS40"/>
  <c r="CS44"/>
  <c r="CS48"/>
  <c r="CS52"/>
  <c r="CS60"/>
  <c r="CS64"/>
  <c r="CS68"/>
  <c r="CS72"/>
  <c r="CS76"/>
  <c r="CS80"/>
  <c r="CS58"/>
  <c r="CS83"/>
  <c r="CS86"/>
  <c r="CS87"/>
  <c r="CS27"/>
  <c r="CS31"/>
  <c r="CS35"/>
  <c r="CS39"/>
  <c r="CS43"/>
  <c r="CS47"/>
  <c r="CS51"/>
  <c r="CS55"/>
  <c r="CS63"/>
  <c r="CS67"/>
  <c r="CS71"/>
  <c r="CS75"/>
  <c r="CS79"/>
  <c r="CS57"/>
  <c r="CS82"/>
  <c r="CS30"/>
  <c r="CS34"/>
  <c r="CS38"/>
  <c r="CS42"/>
  <c r="CS46"/>
  <c r="CS50"/>
  <c r="CS54"/>
  <c r="CS62"/>
  <c r="CS66"/>
  <c r="CS70"/>
  <c r="CS74"/>
  <c r="CS78"/>
  <c r="CS56"/>
  <c r="CT6"/>
  <c r="CS84"/>
  <c r="CS85"/>
  <c r="CS88"/>
  <c r="CS89"/>
  <c r="CT28"/>
  <c r="CT32"/>
  <c r="CT36"/>
  <c r="CT40"/>
  <c r="CT44"/>
  <c r="CT48"/>
  <c r="CT52"/>
  <c r="CT56"/>
  <c r="CT60"/>
  <c r="CT64"/>
  <c r="CT68"/>
  <c r="CT72"/>
  <c r="CT76"/>
  <c r="CT83"/>
  <c r="CT80"/>
  <c r="CT27"/>
  <c r="CT31"/>
  <c r="CT35"/>
  <c r="CT39"/>
  <c r="CT43"/>
  <c r="CT47"/>
  <c r="CT51"/>
  <c r="CT55"/>
  <c r="CT59"/>
  <c r="CT63"/>
  <c r="CT67"/>
  <c r="CT71"/>
  <c r="CT75"/>
  <c r="CT82"/>
  <c r="CT79"/>
  <c r="CT87"/>
  <c r="CT30"/>
  <c r="CT34"/>
  <c r="CT38"/>
  <c r="CT42"/>
  <c r="CT46"/>
  <c r="CT50"/>
  <c r="CT54"/>
  <c r="CT58"/>
  <c r="CT62"/>
  <c r="CT66"/>
  <c r="CT70"/>
  <c r="CT74"/>
  <c r="CT78"/>
  <c r="CT85"/>
  <c r="CU6"/>
  <c r="CT29"/>
  <c r="CT33"/>
  <c r="CT37"/>
  <c r="CT41"/>
  <c r="CT45"/>
  <c r="CT49"/>
  <c r="CT53"/>
  <c r="CT57"/>
  <c r="CT61"/>
  <c r="CT65"/>
  <c r="CT69"/>
  <c r="CT73"/>
  <c r="CT77"/>
  <c r="CT84"/>
  <c r="CT81"/>
  <c r="CT86"/>
  <c r="CT89"/>
  <c r="CT88"/>
  <c r="A92"/>
  <c r="J91"/>
  <c r="L91"/>
  <c r="N91"/>
  <c r="CS91"/>
  <c r="K91"/>
  <c r="H91"/>
  <c r="G91"/>
  <c r="M91"/>
  <c r="B91"/>
  <c r="V91"/>
  <c r="Y91"/>
  <c r="F91"/>
  <c r="Q91"/>
  <c r="U91"/>
  <c r="AA91"/>
  <c r="AC91"/>
  <c r="AE91"/>
  <c r="AG91"/>
  <c r="AI91"/>
  <c r="AK91"/>
  <c r="AM91"/>
  <c r="AO91"/>
  <c r="AQ91"/>
  <c r="AS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N90"/>
  <c r="D86"/>
  <c r="C87"/>
  <c r="D87"/>
  <c r="C88"/>
  <c r="V90"/>
  <c r="X90"/>
  <c r="U90"/>
  <c r="Z90"/>
  <c r="AB90"/>
  <c r="AD90"/>
  <c r="AF90"/>
  <c r="AH90"/>
  <c r="AJ90"/>
  <c r="AL90"/>
  <c r="AN90"/>
  <c r="AP90"/>
  <c r="AR90"/>
  <c r="AT90"/>
  <c r="AV90"/>
  <c r="AX90"/>
  <c r="AZ90"/>
  <c r="BB90"/>
  <c r="BD90"/>
  <c r="BF90"/>
  <c r="BH90"/>
  <c r="BJ90"/>
  <c r="BL90"/>
  <c r="BN90"/>
  <c r="BP90"/>
  <c r="BR90"/>
  <c r="BT90"/>
  <c r="BV90"/>
  <c r="BX90"/>
  <c r="BZ90"/>
  <c r="CB90"/>
  <c r="CD90"/>
  <c r="CF90"/>
  <c r="CH90"/>
  <c r="CJ90"/>
  <c r="CL90"/>
  <c r="CN90"/>
  <c r="CP90"/>
  <c r="CR90"/>
  <c r="Q90"/>
  <c r="Y90"/>
  <c r="W90"/>
  <c r="AA90"/>
  <c r="AC90"/>
  <c r="AE90"/>
  <c r="AG90"/>
  <c r="AI90"/>
  <c r="AK90"/>
  <c r="AM90"/>
  <c r="AO90"/>
  <c r="AQ90"/>
  <c r="AS90"/>
  <c r="AU90"/>
  <c r="AW90"/>
  <c r="AY90"/>
  <c r="BA90"/>
  <c r="BC90"/>
  <c r="BE90"/>
  <c r="BG90"/>
  <c r="BI90"/>
  <c r="BK90"/>
  <c r="BM90"/>
  <c r="BO90"/>
  <c r="BQ90"/>
  <c r="BS90"/>
  <c r="BU90"/>
  <c r="BW90"/>
  <c r="BY90"/>
  <c r="CA90"/>
  <c r="CC90"/>
  <c r="CE90"/>
  <c r="CG90"/>
  <c r="CI90"/>
  <c r="CK90"/>
  <c r="CM90"/>
  <c r="CO90"/>
  <c r="CQ90"/>
  <c r="CS90"/>
  <c r="CU29"/>
  <c r="CU33"/>
  <c r="CU37"/>
  <c r="CU41"/>
  <c r="CU45"/>
  <c r="CU49"/>
  <c r="CU53"/>
  <c r="CU57"/>
  <c r="CU61"/>
  <c r="CU65"/>
  <c r="CU69"/>
  <c r="CU73"/>
  <c r="CU77"/>
  <c r="CU81"/>
  <c r="CU84"/>
  <c r="CU30"/>
  <c r="CU34"/>
  <c r="CU38"/>
  <c r="CU42"/>
  <c r="CU46"/>
  <c r="CU50"/>
  <c r="CU54"/>
  <c r="CU58"/>
  <c r="CU62"/>
  <c r="CU66"/>
  <c r="CU70"/>
  <c r="CU74"/>
  <c r="CU78"/>
  <c r="CV6"/>
  <c r="CU85"/>
  <c r="CU27"/>
  <c r="CU31"/>
  <c r="CU35"/>
  <c r="CU39"/>
  <c r="CU43"/>
  <c r="CU47"/>
  <c r="CU51"/>
  <c r="CU55"/>
  <c r="CU59"/>
  <c r="CU63"/>
  <c r="CU67"/>
  <c r="CU71"/>
  <c r="CU75"/>
  <c r="CU79"/>
  <c r="CU82"/>
  <c r="CU28"/>
  <c r="CU32"/>
  <c r="CU36"/>
  <c r="CU40"/>
  <c r="CU44"/>
  <c r="CU48"/>
  <c r="CU52"/>
  <c r="CU56"/>
  <c r="CU60"/>
  <c r="CU64"/>
  <c r="CU68"/>
  <c r="CU72"/>
  <c r="CU76"/>
  <c r="CU80"/>
  <c r="CU83"/>
  <c r="CU86"/>
  <c r="CU87"/>
  <c r="CU88"/>
  <c r="CU89"/>
  <c r="CU90"/>
  <c r="CU91"/>
  <c r="AT91"/>
  <c r="AR91"/>
  <c r="AP91"/>
  <c r="AN91"/>
  <c r="AL91"/>
  <c r="AJ91"/>
  <c r="AH91"/>
  <c r="AF91"/>
  <c r="AD91"/>
  <c r="AB91"/>
  <c r="Z91"/>
  <c r="X91"/>
  <c r="R91"/>
  <c r="W91"/>
  <c r="CT91"/>
  <c r="J92"/>
  <c r="F92"/>
  <c r="G92"/>
  <c r="A93"/>
  <c r="M92"/>
  <c r="B92"/>
  <c r="K92"/>
  <c r="L92"/>
  <c r="N92"/>
  <c r="CU92"/>
  <c r="H92"/>
  <c r="W92"/>
  <c r="V92"/>
  <c r="AA92"/>
  <c r="AC92"/>
  <c r="AE92"/>
  <c r="AG92"/>
  <c r="AI92"/>
  <c r="AK92"/>
  <c r="AM92"/>
  <c r="AO92"/>
  <c r="AQ92"/>
  <c r="AS92"/>
  <c r="AU92"/>
  <c r="AW92"/>
  <c r="AY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T90"/>
  <c r="B93"/>
  <c r="A94"/>
  <c r="L93"/>
  <c r="H93"/>
  <c r="G93"/>
  <c r="M93"/>
  <c r="F93"/>
  <c r="R93"/>
  <c r="J93"/>
  <c r="K93"/>
  <c r="CV29"/>
  <c r="CV37"/>
  <c r="CV41"/>
  <c r="CV35"/>
  <c r="CV46"/>
  <c r="CV50"/>
  <c r="CV54"/>
  <c r="CV58"/>
  <c r="CV62"/>
  <c r="CV66"/>
  <c r="CV70"/>
  <c r="CV74"/>
  <c r="CV78"/>
  <c r="CV82"/>
  <c r="CV86"/>
  <c r="CV32"/>
  <c r="CV36"/>
  <c r="CV40"/>
  <c r="CV34"/>
  <c r="CV45"/>
  <c r="CV49"/>
  <c r="CV53"/>
  <c r="CV57"/>
  <c r="CV61"/>
  <c r="CV65"/>
  <c r="CV69"/>
  <c r="CV73"/>
  <c r="CV77"/>
  <c r="CV81"/>
  <c r="CV85"/>
  <c r="CW6"/>
  <c r="CV28"/>
  <c r="CV31"/>
  <c r="CV39"/>
  <c r="CV33"/>
  <c r="CV44"/>
  <c r="CV48"/>
  <c r="CV52"/>
  <c r="CV56"/>
  <c r="CV60"/>
  <c r="CV64"/>
  <c r="CV68"/>
  <c r="CV72"/>
  <c r="CV76"/>
  <c r="CV80"/>
  <c r="CV84"/>
  <c r="CV27"/>
  <c r="CV30"/>
  <c r="CV38"/>
  <c r="CV42"/>
  <c r="CV43"/>
  <c r="CV47"/>
  <c r="CV51"/>
  <c r="CV55"/>
  <c r="CV59"/>
  <c r="CV63"/>
  <c r="CV67"/>
  <c r="CV71"/>
  <c r="CV75"/>
  <c r="CV79"/>
  <c r="CV83"/>
  <c r="CV87"/>
  <c r="CV89"/>
  <c r="CV88"/>
  <c r="CV91"/>
  <c r="CV92"/>
  <c r="CV90"/>
  <c r="AZ92"/>
  <c r="AX92"/>
  <c r="AV92"/>
  <c r="AT92"/>
  <c r="AR92"/>
  <c r="AP92"/>
  <c r="AN92"/>
  <c r="AL92"/>
  <c r="AJ92"/>
  <c r="AH92"/>
  <c r="AF92"/>
  <c r="AD92"/>
  <c r="AB92"/>
  <c r="Z92"/>
  <c r="Q92"/>
  <c r="Y92"/>
  <c r="X92"/>
  <c r="R92"/>
  <c r="D88"/>
  <c r="C89"/>
  <c r="U92"/>
  <c r="D89"/>
  <c r="C90"/>
  <c r="CW28"/>
  <c r="CW32"/>
  <c r="CW29"/>
  <c r="CW33"/>
  <c r="CW37"/>
  <c r="CW41"/>
  <c r="CW45"/>
  <c r="CW49"/>
  <c r="CW53"/>
  <c r="CW61"/>
  <c r="CW65"/>
  <c r="CW69"/>
  <c r="CW73"/>
  <c r="CW77"/>
  <c r="CW56"/>
  <c r="CX6"/>
  <c r="CW84"/>
  <c r="CW88"/>
  <c r="CW40"/>
  <c r="CW48"/>
  <c r="CW60"/>
  <c r="CW68"/>
  <c r="CW76"/>
  <c r="CW59"/>
  <c r="CW87"/>
  <c r="CW38"/>
  <c r="CW46"/>
  <c r="CW54"/>
  <c r="CW66"/>
  <c r="CW74"/>
  <c r="CW57"/>
  <c r="CW85"/>
  <c r="CW30"/>
  <c r="CW27"/>
  <c r="CW31"/>
  <c r="CW35"/>
  <c r="CW39"/>
  <c r="CW43"/>
  <c r="CW47"/>
  <c r="CW51"/>
  <c r="CW55"/>
  <c r="CW63"/>
  <c r="CW67"/>
  <c r="CW71"/>
  <c r="CW75"/>
  <c r="CW79"/>
  <c r="CW58"/>
  <c r="CW82"/>
  <c r="CW86"/>
  <c r="CW36"/>
  <c r="CW44"/>
  <c r="CW52"/>
  <c r="CW64"/>
  <c r="CW72"/>
  <c r="CW80"/>
  <c r="CW83"/>
  <c r="CW34"/>
  <c r="CW42"/>
  <c r="CW50"/>
  <c r="CW62"/>
  <c r="CW70"/>
  <c r="CW78"/>
  <c r="CW81"/>
  <c r="CW89"/>
  <c r="CW90"/>
  <c r="CW91"/>
  <c r="CW92"/>
  <c r="B94"/>
  <c r="M94"/>
  <c r="K94"/>
  <c r="H94"/>
  <c r="G94"/>
  <c r="A95"/>
  <c r="F94"/>
  <c r="R94"/>
  <c r="J94"/>
  <c r="L94"/>
  <c r="N94"/>
  <c r="CV94"/>
  <c r="Q94"/>
  <c r="Z94"/>
  <c r="AB94"/>
  <c r="AD94"/>
  <c r="AF94"/>
  <c r="AH94"/>
  <c r="AJ94"/>
  <c r="AL94"/>
  <c r="AN94"/>
  <c r="AP94"/>
  <c r="AR94"/>
  <c r="AT94"/>
  <c r="AV94"/>
  <c r="AX94"/>
  <c r="AZ94"/>
  <c r="BB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N93"/>
  <c r="B95"/>
  <c r="F95"/>
  <c r="R95"/>
  <c r="H95"/>
  <c r="J95"/>
  <c r="K95"/>
  <c r="G95"/>
  <c r="L95"/>
  <c r="N95"/>
  <c r="Q95"/>
  <c r="M95"/>
  <c r="A96"/>
  <c r="U95"/>
  <c r="W95"/>
  <c r="Z95"/>
  <c r="AB95"/>
  <c r="AD95"/>
  <c r="AF95"/>
  <c r="AH95"/>
  <c r="AJ95"/>
  <c r="AL95"/>
  <c r="AN95"/>
  <c r="AP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BC94"/>
  <c r="BA94"/>
  <c r="AY94"/>
  <c r="AW94"/>
  <c r="AU94"/>
  <c r="AS94"/>
  <c r="AQ94"/>
  <c r="AO94"/>
  <c r="AM94"/>
  <c r="AK94"/>
  <c r="AI94"/>
  <c r="AG94"/>
  <c r="AE94"/>
  <c r="AC94"/>
  <c r="AA94"/>
  <c r="X94"/>
  <c r="W94"/>
  <c r="U94"/>
  <c r="V94"/>
  <c r="CW95"/>
  <c r="Q93"/>
  <c r="Y93"/>
  <c r="Z93"/>
  <c r="AB93"/>
  <c r="AD93"/>
  <c r="AF93"/>
  <c r="AH93"/>
  <c r="AJ93"/>
  <c r="AL93"/>
  <c r="AN93"/>
  <c r="AP93"/>
  <c r="AR93"/>
  <c r="AT93"/>
  <c r="AV93"/>
  <c r="AX93"/>
  <c r="AZ93"/>
  <c r="BB93"/>
  <c r="BD93"/>
  <c r="BF93"/>
  <c r="BH93"/>
  <c r="BJ93"/>
  <c r="BL93"/>
  <c r="BN93"/>
  <c r="BP93"/>
  <c r="BR93"/>
  <c r="BT93"/>
  <c r="BV93"/>
  <c r="BX93"/>
  <c r="BZ93"/>
  <c r="CB93"/>
  <c r="CD93"/>
  <c r="CF93"/>
  <c r="CH93"/>
  <c r="CJ93"/>
  <c r="CL93"/>
  <c r="CN93"/>
  <c r="CP93"/>
  <c r="CR93"/>
  <c r="CT93"/>
  <c r="CU93"/>
  <c r="V93"/>
  <c r="X93"/>
  <c r="W93"/>
  <c r="U93"/>
  <c r="AA93"/>
  <c r="AC93"/>
  <c r="AE93"/>
  <c r="AG93"/>
  <c r="AI93"/>
  <c r="AK93"/>
  <c r="AM93"/>
  <c r="AO93"/>
  <c r="AQ93"/>
  <c r="AS93"/>
  <c r="AU93"/>
  <c r="AW93"/>
  <c r="AY93"/>
  <c r="BA93"/>
  <c r="BC93"/>
  <c r="BE93"/>
  <c r="BG93"/>
  <c r="BI93"/>
  <c r="BK93"/>
  <c r="BM93"/>
  <c r="BO93"/>
  <c r="BQ93"/>
  <c r="BS93"/>
  <c r="BU93"/>
  <c r="BW93"/>
  <c r="BY93"/>
  <c r="CA93"/>
  <c r="CC93"/>
  <c r="CE93"/>
  <c r="CG93"/>
  <c r="CI93"/>
  <c r="CK93"/>
  <c r="CM93"/>
  <c r="CO93"/>
  <c r="CQ93"/>
  <c r="CS93"/>
  <c r="CV93"/>
  <c r="CX27"/>
  <c r="CX31"/>
  <c r="CX35"/>
  <c r="CX39"/>
  <c r="CX43"/>
  <c r="CX47"/>
  <c r="CX51"/>
  <c r="CX55"/>
  <c r="CX59"/>
  <c r="CX63"/>
  <c r="CX67"/>
  <c r="CX71"/>
  <c r="CX75"/>
  <c r="CX81"/>
  <c r="CX85"/>
  <c r="CY6"/>
  <c r="CX28"/>
  <c r="CX36"/>
  <c r="CX44"/>
  <c r="CX52"/>
  <c r="CX60"/>
  <c r="CX68"/>
  <c r="CX76"/>
  <c r="CX86"/>
  <c r="CX34"/>
  <c r="CX42"/>
  <c r="CX50"/>
  <c r="CX58"/>
  <c r="CX66"/>
  <c r="CX74"/>
  <c r="CX84"/>
  <c r="CX79"/>
  <c r="CX89"/>
  <c r="CX29"/>
  <c r="CX33"/>
  <c r="CX37"/>
  <c r="CX41"/>
  <c r="CX45"/>
  <c r="CX49"/>
  <c r="CX53"/>
  <c r="CX57"/>
  <c r="CX61"/>
  <c r="CX65"/>
  <c r="CX69"/>
  <c r="CX73"/>
  <c r="CX77"/>
  <c r="CX83"/>
  <c r="CX87"/>
  <c r="CX80"/>
  <c r="CX32"/>
  <c r="CX40"/>
  <c r="CX48"/>
  <c r="CX56"/>
  <c r="CX64"/>
  <c r="CX72"/>
  <c r="CX82"/>
  <c r="CX30"/>
  <c r="CX38"/>
  <c r="CX46"/>
  <c r="CX54"/>
  <c r="CX62"/>
  <c r="CX70"/>
  <c r="CX78"/>
  <c r="CX88"/>
  <c r="CX90"/>
  <c r="CX94"/>
  <c r="CX95"/>
  <c r="CX91"/>
  <c r="CX92"/>
  <c r="CX93"/>
  <c r="D90"/>
  <c r="C91"/>
  <c r="Y94"/>
  <c r="CW93"/>
  <c r="CW94"/>
  <c r="D91"/>
  <c r="C92"/>
  <c r="CY27"/>
  <c r="CY31"/>
  <c r="CY35"/>
  <c r="CY30"/>
  <c r="CY38"/>
  <c r="CY42"/>
  <c r="CY46"/>
  <c r="CY50"/>
  <c r="CY54"/>
  <c r="CY58"/>
  <c r="CY62"/>
  <c r="CY66"/>
  <c r="CY70"/>
  <c r="CY74"/>
  <c r="CY78"/>
  <c r="CY82"/>
  <c r="CY86"/>
  <c r="CY28"/>
  <c r="CY36"/>
  <c r="CY41"/>
  <c r="CY45"/>
  <c r="CY49"/>
  <c r="CY53"/>
  <c r="CY57"/>
  <c r="CY61"/>
  <c r="CY65"/>
  <c r="CY69"/>
  <c r="CY73"/>
  <c r="CY77"/>
  <c r="CY81"/>
  <c r="CY85"/>
  <c r="CY89"/>
  <c r="CY29"/>
  <c r="CY33"/>
  <c r="CY37"/>
  <c r="CY34"/>
  <c r="CY40"/>
  <c r="CY44"/>
  <c r="CY48"/>
  <c r="CY52"/>
  <c r="CY56"/>
  <c r="CY60"/>
  <c r="CY64"/>
  <c r="CY68"/>
  <c r="CY72"/>
  <c r="CY76"/>
  <c r="CY80"/>
  <c r="CY84"/>
  <c r="CY88"/>
  <c r="CY32"/>
  <c r="CY39"/>
  <c r="CY43"/>
  <c r="CY47"/>
  <c r="CY51"/>
  <c r="CY55"/>
  <c r="CY59"/>
  <c r="CY63"/>
  <c r="CY67"/>
  <c r="CY71"/>
  <c r="CY75"/>
  <c r="CY79"/>
  <c r="CY83"/>
  <c r="CY87"/>
  <c r="CZ6"/>
  <c r="CY90"/>
  <c r="CY93"/>
  <c r="CY95"/>
  <c r="CY91"/>
  <c r="CY92"/>
  <c r="CY94"/>
  <c r="AQ95"/>
  <c r="AO95"/>
  <c r="AM95"/>
  <c r="AK95"/>
  <c r="AI95"/>
  <c r="AG95"/>
  <c r="AE95"/>
  <c r="AC95"/>
  <c r="AA95"/>
  <c r="Y95"/>
  <c r="X95"/>
  <c r="V95"/>
  <c r="K96"/>
  <c r="M96"/>
  <c r="H96"/>
  <c r="A97"/>
  <c r="X96"/>
  <c r="W96"/>
  <c r="J96"/>
  <c r="B96"/>
  <c r="F96"/>
  <c r="G96"/>
  <c r="L96"/>
  <c r="N96"/>
  <c r="CX96"/>
  <c r="V96"/>
  <c r="Q96"/>
  <c r="U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L97"/>
  <c r="M97"/>
  <c r="J97"/>
  <c r="K97"/>
  <c r="B97"/>
  <c r="H97"/>
  <c r="G97"/>
  <c r="F97"/>
  <c r="R97"/>
  <c r="CZ28"/>
  <c r="CZ30"/>
  <c r="CZ39"/>
  <c r="CZ34"/>
  <c r="CZ44"/>
  <c r="CZ48"/>
  <c r="CZ52"/>
  <c r="CZ56"/>
  <c r="CZ60"/>
  <c r="CZ64"/>
  <c r="CZ68"/>
  <c r="CZ72"/>
  <c r="CZ76"/>
  <c r="CZ80"/>
  <c r="CZ84"/>
  <c r="CZ88"/>
  <c r="DA6"/>
  <c r="CZ31"/>
  <c r="CZ36"/>
  <c r="CZ40"/>
  <c r="CZ35"/>
  <c r="CZ45"/>
  <c r="CZ49"/>
  <c r="CZ53"/>
  <c r="CZ57"/>
  <c r="CZ61"/>
  <c r="CZ65"/>
  <c r="CZ69"/>
  <c r="CZ73"/>
  <c r="CZ77"/>
  <c r="CZ81"/>
  <c r="CZ85"/>
  <c r="CZ89"/>
  <c r="CZ37"/>
  <c r="CZ42"/>
  <c r="CZ50"/>
  <c r="CZ58"/>
  <c r="CZ66"/>
  <c r="CZ74"/>
  <c r="CZ82"/>
  <c r="CZ90"/>
  <c r="CZ29"/>
  <c r="CZ33"/>
  <c r="CZ47"/>
  <c r="CZ55"/>
  <c r="CZ63"/>
  <c r="CZ71"/>
  <c r="CZ79"/>
  <c r="CZ87"/>
  <c r="CZ92"/>
  <c r="CZ93"/>
  <c r="CZ32"/>
  <c r="CZ41"/>
  <c r="CZ46"/>
  <c r="CZ54"/>
  <c r="CZ62"/>
  <c r="CZ70"/>
  <c r="CZ78"/>
  <c r="CZ86"/>
  <c r="CZ27"/>
  <c r="CZ38"/>
  <c r="CZ43"/>
  <c r="CZ51"/>
  <c r="CZ59"/>
  <c r="CZ67"/>
  <c r="CZ75"/>
  <c r="CZ83"/>
  <c r="CZ91"/>
  <c r="CZ94"/>
  <c r="CZ96"/>
  <c r="CZ95"/>
  <c r="D92"/>
  <c r="C93"/>
  <c r="R96"/>
  <c r="Y96"/>
  <c r="CY96"/>
  <c r="D93"/>
  <c r="C94"/>
  <c r="DA29"/>
  <c r="DA33"/>
  <c r="DA37"/>
  <c r="DA41"/>
  <c r="DA45"/>
  <c r="DA49"/>
  <c r="DA53"/>
  <c r="DA61"/>
  <c r="DA65"/>
  <c r="DA69"/>
  <c r="DA73"/>
  <c r="DA77"/>
  <c r="DA56"/>
  <c r="DA81"/>
  <c r="DA85"/>
  <c r="DA89"/>
  <c r="DA28"/>
  <c r="DA32"/>
  <c r="DA36"/>
  <c r="DA40"/>
  <c r="DA44"/>
  <c r="DA48"/>
  <c r="DA52"/>
  <c r="DA60"/>
  <c r="DA64"/>
  <c r="DA68"/>
  <c r="DA72"/>
  <c r="DA76"/>
  <c r="DA80"/>
  <c r="DA59"/>
  <c r="DA84"/>
  <c r="DA88"/>
  <c r="DB6"/>
  <c r="DA27"/>
  <c r="DA35"/>
  <c r="DA43"/>
  <c r="DA51"/>
  <c r="DA63"/>
  <c r="DA71"/>
  <c r="DA79"/>
  <c r="DA83"/>
  <c r="DA91"/>
  <c r="DA34"/>
  <c r="DA42"/>
  <c r="DA50"/>
  <c r="DA62"/>
  <c r="DA70"/>
  <c r="DA78"/>
  <c r="DA82"/>
  <c r="DA90"/>
  <c r="DA94"/>
  <c r="DA96"/>
  <c r="DA31"/>
  <c r="DA39"/>
  <c r="DA47"/>
  <c r="DA55"/>
  <c r="DA67"/>
  <c r="DA75"/>
  <c r="DA58"/>
  <c r="DA87"/>
  <c r="DA30"/>
  <c r="DA38"/>
  <c r="DA46"/>
  <c r="DA54"/>
  <c r="DA66"/>
  <c r="DA74"/>
  <c r="DA57"/>
  <c r="DA86"/>
  <c r="DA92"/>
  <c r="DA93"/>
  <c r="DA95"/>
  <c r="N97"/>
  <c r="Q97"/>
  <c r="Y97"/>
  <c r="X97"/>
  <c r="AA97"/>
  <c r="AC97"/>
  <c r="AE97"/>
  <c r="AG97"/>
  <c r="AI97"/>
  <c r="AK97"/>
  <c r="AM97"/>
  <c r="AO97"/>
  <c r="AQ97"/>
  <c r="AS97"/>
  <c r="AU97"/>
  <c r="AW97"/>
  <c r="AY97"/>
  <c r="BA97"/>
  <c r="BC97"/>
  <c r="BE97"/>
  <c r="BG97"/>
  <c r="BI97"/>
  <c r="BK97"/>
  <c r="BM97"/>
  <c r="BO97"/>
  <c r="BQ97"/>
  <c r="BS97"/>
  <c r="BU97"/>
  <c r="BW97"/>
  <c r="BY97"/>
  <c r="CA97"/>
  <c r="CC97"/>
  <c r="CE97"/>
  <c r="CG97"/>
  <c r="CI97"/>
  <c r="CK97"/>
  <c r="CM97"/>
  <c r="CO97"/>
  <c r="CQ97"/>
  <c r="CS97"/>
  <c r="CU97"/>
  <c r="CW97"/>
  <c r="CY97"/>
  <c r="V97"/>
  <c r="U97"/>
  <c r="W97"/>
  <c r="Z97"/>
  <c r="AB97"/>
  <c r="AD97"/>
  <c r="AF97"/>
  <c r="AH97"/>
  <c r="AJ97"/>
  <c r="AL97"/>
  <c r="AN97"/>
  <c r="AP97"/>
  <c r="AR97"/>
  <c r="AT97"/>
  <c r="AV97"/>
  <c r="AX97"/>
  <c r="AZ97"/>
  <c r="BB97"/>
  <c r="BD97"/>
  <c r="BF97"/>
  <c r="BH97"/>
  <c r="BJ97"/>
  <c r="BL97"/>
  <c r="BN97"/>
  <c r="BP97"/>
  <c r="BR97"/>
  <c r="BT97"/>
  <c r="BV97"/>
  <c r="BX97"/>
  <c r="BZ97"/>
  <c r="CB97"/>
  <c r="CD97"/>
  <c r="CF97"/>
  <c r="CH97"/>
  <c r="CJ97"/>
  <c r="CL97"/>
  <c r="CN97"/>
  <c r="CP97"/>
  <c r="CR97"/>
  <c r="CT97"/>
  <c r="CV97"/>
  <c r="CX97"/>
  <c r="CZ97"/>
  <c r="DA97"/>
  <c r="DB30"/>
  <c r="DB34"/>
  <c r="DB38"/>
  <c r="DB42"/>
  <c r="DB46"/>
  <c r="DB50"/>
  <c r="DB54"/>
  <c r="DB58"/>
  <c r="DB62"/>
  <c r="DB66"/>
  <c r="DB70"/>
  <c r="DB74"/>
  <c r="DB78"/>
  <c r="DB84"/>
  <c r="DB88"/>
  <c r="DB92"/>
  <c r="DB27"/>
  <c r="DB31"/>
  <c r="DB35"/>
  <c r="DB39"/>
  <c r="DB43"/>
  <c r="DB47"/>
  <c r="DB51"/>
  <c r="DB55"/>
  <c r="DB59"/>
  <c r="DB63"/>
  <c r="DB67"/>
  <c r="DB71"/>
  <c r="DB75"/>
  <c r="DB81"/>
  <c r="DB85"/>
  <c r="DB89"/>
  <c r="DB93"/>
  <c r="DB80"/>
  <c r="DB94"/>
  <c r="DB95"/>
  <c r="DB28"/>
  <c r="DB32"/>
  <c r="DB36"/>
  <c r="DB40"/>
  <c r="DB44"/>
  <c r="DB48"/>
  <c r="DB52"/>
  <c r="DB56"/>
  <c r="DB60"/>
  <c r="DB64"/>
  <c r="DB68"/>
  <c r="DB72"/>
  <c r="DB76"/>
  <c r="DB82"/>
  <c r="DB86"/>
  <c r="DB90"/>
  <c r="DB79"/>
  <c r="DB29"/>
  <c r="DB33"/>
  <c r="DB37"/>
  <c r="DB41"/>
  <c r="DB45"/>
  <c r="DB49"/>
  <c r="DB53"/>
  <c r="DB57"/>
  <c r="DB61"/>
  <c r="DB65"/>
  <c r="DB69"/>
  <c r="DB73"/>
  <c r="DB77"/>
  <c r="DB83"/>
  <c r="DB87"/>
  <c r="DB91"/>
  <c r="DC6"/>
  <c r="DB96"/>
  <c r="DB97"/>
  <c r="D94"/>
  <c r="C95"/>
  <c r="D95"/>
  <c r="C96"/>
  <c r="DC29"/>
  <c r="DC33"/>
  <c r="DC37"/>
  <c r="DC41"/>
  <c r="DC45"/>
  <c r="DC49"/>
  <c r="DC53"/>
  <c r="DC57"/>
  <c r="DC61"/>
  <c r="DC65"/>
  <c r="DC69"/>
  <c r="DC73"/>
  <c r="DC77"/>
  <c r="DC81"/>
  <c r="DC85"/>
  <c r="DC89"/>
  <c r="DC93"/>
  <c r="DC28"/>
  <c r="DC32"/>
  <c r="DC36"/>
  <c r="DC40"/>
  <c r="DC44"/>
  <c r="DC48"/>
  <c r="DC52"/>
  <c r="DC56"/>
  <c r="DC60"/>
  <c r="DC64"/>
  <c r="DC68"/>
  <c r="DC72"/>
  <c r="DC76"/>
  <c r="DC80"/>
  <c r="DC84"/>
  <c r="DC88"/>
  <c r="DC92"/>
  <c r="DC94"/>
  <c r="DC96"/>
  <c r="DC95"/>
  <c r="DC27"/>
  <c r="DC31"/>
  <c r="DC35"/>
  <c r="DC39"/>
  <c r="DC43"/>
  <c r="DC47"/>
  <c r="DC51"/>
  <c r="DC55"/>
  <c r="DC59"/>
  <c r="DC63"/>
  <c r="DC67"/>
  <c r="DC71"/>
  <c r="DC75"/>
  <c r="DC79"/>
  <c r="DC83"/>
  <c r="DC87"/>
  <c r="DC91"/>
  <c r="DD6"/>
  <c r="DC30"/>
  <c r="DC34"/>
  <c r="DC38"/>
  <c r="DC42"/>
  <c r="DC46"/>
  <c r="DC50"/>
  <c r="DC54"/>
  <c r="DC58"/>
  <c r="DC62"/>
  <c r="DC66"/>
  <c r="DC70"/>
  <c r="DC74"/>
  <c r="DC78"/>
  <c r="DC82"/>
  <c r="DC86"/>
  <c r="DC90"/>
  <c r="DC97"/>
  <c r="D96"/>
  <c r="C97"/>
  <c r="D97"/>
  <c r="DD31"/>
  <c r="DD36"/>
  <c r="DD40"/>
  <c r="DD35"/>
  <c r="DD45"/>
  <c r="DD49"/>
  <c r="DD53"/>
  <c r="DD57"/>
  <c r="DD61"/>
  <c r="DD65"/>
  <c r="DD69"/>
  <c r="DD73"/>
  <c r="DD77"/>
  <c r="DD81"/>
  <c r="DD85"/>
  <c r="DD89"/>
  <c r="DD93"/>
  <c r="DD32"/>
  <c r="DD37"/>
  <c r="DD41"/>
  <c r="DD42"/>
  <c r="DD46"/>
  <c r="DD50"/>
  <c r="DD54"/>
  <c r="DD58"/>
  <c r="DD62"/>
  <c r="DD66"/>
  <c r="DD70"/>
  <c r="DD74"/>
  <c r="DD78"/>
  <c r="DD82"/>
  <c r="DD86"/>
  <c r="DD90"/>
  <c r="DD94"/>
  <c r="DD95"/>
  <c r="DD27"/>
  <c r="DD29"/>
  <c r="DD38"/>
  <c r="DD33"/>
  <c r="DD43"/>
  <c r="DD47"/>
  <c r="DD51"/>
  <c r="DD55"/>
  <c r="DD59"/>
  <c r="DD63"/>
  <c r="DD67"/>
  <c r="DD71"/>
  <c r="DD75"/>
  <c r="DD79"/>
  <c r="DD83"/>
  <c r="DD87"/>
  <c r="DD91"/>
  <c r="DD28"/>
  <c r="DD30"/>
  <c r="DD39"/>
  <c r="DD34"/>
  <c r="DD44"/>
  <c r="DD48"/>
  <c r="DD52"/>
  <c r="DD56"/>
  <c r="DD60"/>
  <c r="DD64"/>
  <c r="DD68"/>
  <c r="DD72"/>
  <c r="DD76"/>
  <c r="DD80"/>
  <c r="DD84"/>
  <c r="DD88"/>
  <c r="DD92"/>
  <c r="DE6"/>
  <c r="DD96"/>
  <c r="DD97"/>
  <c r="DE29"/>
  <c r="P29"/>
  <c r="O29"/>
  <c r="DE33"/>
  <c r="P33"/>
  <c r="O33"/>
  <c r="DE37"/>
  <c r="P37"/>
  <c r="O37"/>
  <c r="DE41"/>
  <c r="P41"/>
  <c r="O41"/>
  <c r="DE45"/>
  <c r="P45"/>
  <c r="O45"/>
  <c r="DE49"/>
  <c r="P49"/>
  <c r="O49"/>
  <c r="DE53"/>
  <c r="P53"/>
  <c r="O53"/>
  <c r="DE61"/>
  <c r="P61"/>
  <c r="O61"/>
  <c r="DE65"/>
  <c r="P65"/>
  <c r="O65"/>
  <c r="DE69"/>
  <c r="P69"/>
  <c r="O69"/>
  <c r="DE73"/>
  <c r="P73"/>
  <c r="O73"/>
  <c r="DE56"/>
  <c r="P56"/>
  <c r="O56"/>
  <c r="DE87"/>
  <c r="P87"/>
  <c r="O87"/>
  <c r="DE28"/>
  <c r="P28"/>
  <c r="O28"/>
  <c r="DE32"/>
  <c r="P32"/>
  <c r="O32"/>
  <c r="DE36"/>
  <c r="P36"/>
  <c r="O36"/>
  <c r="DE40"/>
  <c r="P40"/>
  <c r="O40"/>
  <c r="DE44"/>
  <c r="P44"/>
  <c r="O44"/>
  <c r="DE48"/>
  <c r="P48"/>
  <c r="O48"/>
  <c r="DE52"/>
  <c r="P52"/>
  <c r="O52"/>
  <c r="DE60"/>
  <c r="P60"/>
  <c r="O60"/>
  <c r="DE64"/>
  <c r="P64"/>
  <c r="O64"/>
  <c r="DE68"/>
  <c r="P68"/>
  <c r="O68"/>
  <c r="DE72"/>
  <c r="P72"/>
  <c r="O72"/>
  <c r="DE76"/>
  <c r="P76"/>
  <c r="O76"/>
  <c r="DE80"/>
  <c r="P80"/>
  <c r="O80"/>
  <c r="DE59"/>
  <c r="P59"/>
  <c r="O59"/>
  <c r="DE84"/>
  <c r="P84"/>
  <c r="O84"/>
  <c r="DE88"/>
  <c r="P88"/>
  <c r="O88"/>
  <c r="DE92"/>
  <c r="P92"/>
  <c r="O92"/>
  <c r="DE96"/>
  <c r="P96"/>
  <c r="O96"/>
  <c r="DE79"/>
  <c r="P79"/>
  <c r="O79"/>
  <c r="DE83"/>
  <c r="P83"/>
  <c r="O83"/>
  <c r="DE91"/>
  <c r="P91"/>
  <c r="O91"/>
  <c r="DE95"/>
  <c r="P95"/>
  <c r="O95"/>
  <c r="DE27"/>
  <c r="P27"/>
  <c r="O27"/>
  <c r="DE31"/>
  <c r="P31"/>
  <c r="O31"/>
  <c r="DE35"/>
  <c r="P35"/>
  <c r="O35"/>
  <c r="DE39"/>
  <c r="P39"/>
  <c r="O39"/>
  <c r="DE43"/>
  <c r="P43"/>
  <c r="O43"/>
  <c r="DE47"/>
  <c r="P47"/>
  <c r="O47"/>
  <c r="DE51"/>
  <c r="P51"/>
  <c r="O51"/>
  <c r="DE55"/>
  <c r="P55"/>
  <c r="O55"/>
  <c r="DE63"/>
  <c r="P63"/>
  <c r="O63"/>
  <c r="DE67"/>
  <c r="P67"/>
  <c r="O67"/>
  <c r="DE71"/>
  <c r="P71"/>
  <c r="O71"/>
  <c r="DE75"/>
  <c r="P75"/>
  <c r="O75"/>
  <c r="DE81"/>
  <c r="P81"/>
  <c r="O81"/>
  <c r="DE89"/>
  <c r="P89"/>
  <c r="O89"/>
  <c r="DE30"/>
  <c r="P30"/>
  <c r="O30"/>
  <c r="DE34"/>
  <c r="P34"/>
  <c r="O34"/>
  <c r="DE38"/>
  <c r="P38"/>
  <c r="O38"/>
  <c r="DE42"/>
  <c r="P42"/>
  <c r="O42"/>
  <c r="DE46"/>
  <c r="P46"/>
  <c r="O46"/>
  <c r="DE50"/>
  <c r="P50"/>
  <c r="O50"/>
  <c r="DE54"/>
  <c r="P54"/>
  <c r="O54"/>
  <c r="DE62"/>
  <c r="P62"/>
  <c r="O62"/>
  <c r="DE66"/>
  <c r="P66"/>
  <c r="O66"/>
  <c r="DE70"/>
  <c r="P70"/>
  <c r="O70"/>
  <c r="DE74"/>
  <c r="P74"/>
  <c r="O74"/>
  <c r="DE78"/>
  <c r="P78"/>
  <c r="O78"/>
  <c r="DE57"/>
  <c r="P57"/>
  <c r="O57"/>
  <c r="DE82"/>
  <c r="P82"/>
  <c r="O82"/>
  <c r="DE86"/>
  <c r="P86"/>
  <c r="O86"/>
  <c r="DE90"/>
  <c r="P90"/>
  <c r="O90"/>
  <c r="DE94"/>
  <c r="P94"/>
  <c r="O94"/>
  <c r="DE77"/>
  <c r="P77"/>
  <c r="O77"/>
  <c r="DE58"/>
  <c r="P58"/>
  <c r="O58"/>
  <c r="DE85"/>
  <c r="P85"/>
  <c r="O85"/>
  <c r="DE93"/>
  <c r="P93"/>
  <c r="O93"/>
  <c r="DE97"/>
  <c r="P97"/>
  <c r="O97"/>
  <c r="H125" l="1"/>
  <c r="H126" l="1"/>
  <c r="I125"/>
  <c r="J125"/>
  <c r="J126" l="1"/>
  <c r="H127"/>
  <c r="I126"/>
  <c r="H128" l="1"/>
  <c r="J127"/>
  <c r="I127"/>
  <c r="I128" l="1"/>
  <c r="J128"/>
  <c r="H129"/>
  <c r="J129" l="1"/>
  <c r="H130"/>
  <c r="I129"/>
  <c r="I130" l="1"/>
  <c r="H131"/>
  <c r="J130"/>
  <c r="J131" l="1"/>
  <c r="I131"/>
</calcChain>
</file>

<file path=xl/sharedStrings.xml><?xml version="1.0" encoding="utf-8"?>
<sst xmlns="http://schemas.openxmlformats.org/spreadsheetml/2006/main" count="266" uniqueCount="50">
  <si>
    <t>CAC</t>
  </si>
  <si>
    <t>q</t>
  </si>
  <si>
    <t>fixed</t>
  </si>
  <si>
    <t>I %</t>
  </si>
  <si>
    <t>C %</t>
  </si>
  <si>
    <t>c</t>
  </si>
  <si>
    <t>Incremental learning rate:</t>
  </si>
  <si>
    <t>Cumulative average learning rate:</t>
  </si>
  <si>
    <t>varies</t>
  </si>
  <si>
    <t>ln2/lnq</t>
  </si>
  <si>
    <t>1bn*</t>
  </si>
  <si>
    <t>* Total costs in $million</t>
  </si>
  <si>
    <t>Cumulative average learning</t>
  </si>
  <si>
    <t>rate</t>
  </si>
  <si>
    <t>Incremental learning</t>
  </si>
  <si>
    <t>Table I. Reconciliation of incremental &amp; cumulative average learning curves</t>
  </si>
  <si>
    <t>U</t>
  </si>
  <si>
    <t>ATVC</t>
  </si>
  <si>
    <r>
      <t>U</t>
    </r>
    <r>
      <rPr>
        <sz val="10"/>
        <color indexed="8"/>
        <rFont val="Arial Narrow"/>
        <family val="2"/>
      </rPr>
      <t xml:space="preserve"> = Incremental unit cost</t>
    </r>
  </si>
  <si>
    <r>
      <t>q</t>
    </r>
    <r>
      <rPr>
        <sz val="10"/>
        <color theme="1"/>
        <rFont val="Calibri"/>
        <family val="2"/>
        <scheme val="minor"/>
      </rPr>
      <t xml:space="preserve"> = units of accumulated prd'n</t>
    </r>
  </si>
  <si>
    <r>
      <t>ATVC</t>
    </r>
    <r>
      <rPr>
        <i/>
        <sz val="10"/>
        <color indexed="8"/>
        <rFont val="Arial Narrow"/>
        <family val="2"/>
      </rPr>
      <t xml:space="preserve"> = Accumulated total variable cost</t>
    </r>
  </si>
  <si>
    <r>
      <t>CAC</t>
    </r>
    <r>
      <rPr>
        <sz val="10"/>
        <color indexed="8"/>
        <rFont val="Arial Narrow"/>
        <family val="2"/>
      </rPr>
      <t xml:space="preserve"> = cumulative average cost</t>
    </r>
  </si>
  <si>
    <t>i=</t>
  </si>
  <si>
    <t>u(1)=</t>
  </si>
  <si>
    <t>u(8)=</t>
  </si>
  <si>
    <t xml:space="preserve"> </t>
  </si>
  <si>
    <t>=Sum</t>
  </si>
  <si>
    <t>=Average</t>
  </si>
  <si>
    <t>V(8)=</t>
  </si>
  <si>
    <t>Average</t>
  </si>
  <si>
    <t>Marginal</t>
  </si>
  <si>
    <t>Cost</t>
  </si>
  <si>
    <t>u(j)</t>
  </si>
  <si>
    <t>Cumulative</t>
  </si>
  <si>
    <t>v(j)</t>
  </si>
  <si>
    <t xml:space="preserve">Learning </t>
  </si>
  <si>
    <t>Rate</t>
  </si>
  <si>
    <t>Double j</t>
  </si>
  <si>
    <t>c=</t>
  </si>
  <si>
    <t>Fixed I =</t>
  </si>
  <si>
    <t>Fixed C =</t>
  </si>
  <si>
    <t>From Goal Seek</t>
  </si>
  <si>
    <t>V(j)</t>
  </si>
  <si>
    <t>Variable</t>
  </si>
  <si>
    <t>From Cell E13</t>
  </si>
  <si>
    <t>Equivalent C =</t>
  </si>
  <si>
    <t>Equivalent I =</t>
  </si>
  <si>
    <t>Jensen</t>
  </si>
  <si>
    <t>V(8) =</t>
  </si>
  <si>
    <t>-&gt;Scroll to see the graph</t>
  </si>
</sst>
</file>

<file path=xl/styles.xml><?xml version="1.0" encoding="utf-8"?>
<styleSheet xmlns="http://schemas.openxmlformats.org/spreadsheetml/2006/main">
  <numFmts count="14">
    <numFmt numFmtId="6" formatCode="&quot;$&quot;#,##0_);[Red]\(&quot;$&quot;#,##0\)"/>
    <numFmt numFmtId="8" formatCode="&quot;$&quot;#,##0.00_);[Red]\(&quot;$&quot;#,##0.00\)"/>
    <numFmt numFmtId="164" formatCode="#,##0.00_ ;\-#,##0.00\ "/>
    <numFmt numFmtId="165" formatCode="#,##0.0000_ ;\-#,##0.0000\ "/>
    <numFmt numFmtId="166" formatCode="#,##0_ ;\-#,##0\ "/>
    <numFmt numFmtId="167" formatCode="0.000"/>
    <numFmt numFmtId="168" formatCode="#,##0.0000000000_ ;\-#,##0.0000000000\ "/>
    <numFmt numFmtId="169" formatCode="0.0000"/>
    <numFmt numFmtId="170" formatCode="#,##0.000"/>
    <numFmt numFmtId="171" formatCode="&quot;$&quot;#,##0"/>
    <numFmt numFmtId="172" formatCode="&quot;$&quot;#,##0.00;[Red]&quot;$&quot;#,##0.00"/>
    <numFmt numFmtId="173" formatCode="&quot;$&quot;#,##0.00"/>
    <numFmt numFmtId="174" formatCode="&quot;$&quot;#,##0;[Red]&quot;$&quot;#,##0"/>
    <numFmt numFmtId="175" formatCode="0.00000"/>
  </numFmts>
  <fonts count="19">
    <font>
      <sz val="10"/>
      <color theme="1"/>
      <name val="Calibri"/>
      <family val="2"/>
      <scheme val="minor"/>
    </font>
    <font>
      <sz val="10"/>
      <color indexed="8"/>
      <name val="Arial Narrow"/>
      <family val="2"/>
    </font>
    <font>
      <i/>
      <sz val="10"/>
      <color indexed="8"/>
      <name val="Arial Narrow"/>
      <family val="2"/>
    </font>
    <font>
      <sz val="10"/>
      <name val="Arial Narrow"/>
      <family val="2"/>
    </font>
    <font>
      <sz val="10"/>
      <color theme="1"/>
      <name val="Arial Narrow"/>
      <family val="2"/>
    </font>
    <font>
      <sz val="11"/>
      <color theme="1"/>
      <name val="Arial"/>
      <family val="2"/>
    </font>
    <font>
      <sz val="11.5"/>
      <color theme="1"/>
      <name val="Times New Roman"/>
      <family val="1"/>
    </font>
    <font>
      <sz val="9.5"/>
      <color theme="1"/>
      <name val="Arial Narrow"/>
      <family val="2"/>
    </font>
    <font>
      <b/>
      <i/>
      <sz val="11"/>
      <color theme="1"/>
      <name val="Times New Roman"/>
      <family val="1"/>
    </font>
    <font>
      <sz val="10.5"/>
      <color theme="1"/>
      <name val="Arial Narrow"/>
      <family val="2"/>
    </font>
    <font>
      <b/>
      <sz val="10.5"/>
      <color theme="1"/>
      <name val="Arial Narrow"/>
      <family val="2"/>
    </font>
    <font>
      <b/>
      <sz val="10"/>
      <color theme="1"/>
      <name val="Arial Narrow"/>
      <family val="2"/>
    </font>
    <font>
      <sz val="10"/>
      <color theme="1"/>
      <name val="Times New Roman"/>
      <family val="1"/>
    </font>
    <font>
      <sz val="9"/>
      <color theme="1"/>
      <name val="Arial Narrow"/>
      <family val="2"/>
    </font>
    <font>
      <b/>
      <sz val="9"/>
      <color theme="1"/>
      <name val="Arial Narrow"/>
      <family val="2"/>
    </font>
    <font>
      <b/>
      <i/>
      <sz val="10"/>
      <color theme="1"/>
      <name val="Arial Narrow"/>
      <family val="2"/>
    </font>
    <font>
      <b/>
      <i/>
      <sz val="10"/>
      <color theme="1"/>
      <name val="Calibri"/>
      <family val="2"/>
      <scheme val="minor"/>
    </font>
    <font>
      <b/>
      <sz val="13.5"/>
      <color theme="1"/>
      <name val="Times New Roman"/>
      <family val="1"/>
    </font>
    <font>
      <u/>
      <sz val="10"/>
      <color theme="1"/>
      <name val="Calibri"/>
      <family val="2"/>
      <scheme val="minor"/>
    </font>
  </fonts>
  <fills count="8">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4" tint="0.39997558519241921"/>
        <bgColor indexed="64"/>
      </patternFill>
    </fill>
  </fills>
  <borders count="53">
    <border>
      <left/>
      <right/>
      <top/>
      <bottom/>
      <diagonal/>
    </border>
    <border>
      <left style="hair">
        <color indexed="64"/>
      </left>
      <right style="hair">
        <color indexed="64"/>
      </right>
      <top/>
      <bottom/>
      <diagonal/>
    </border>
    <border>
      <left style="hair">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bottom/>
      <diagonal/>
    </border>
    <border>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diagonal/>
    </border>
    <border diagonalDown="1">
      <left/>
      <right/>
      <top/>
      <bottom/>
      <diagonal style="hair">
        <color indexed="64"/>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diagonalUp="1">
      <left/>
      <right/>
      <top/>
      <bottom/>
      <diagonal style="hair">
        <color indexed="64"/>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right style="hair">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187">
    <xf numFmtId="0" fontId="0" fillId="0" borderId="0" xfId="0"/>
    <xf numFmtId="0" fontId="0" fillId="0" borderId="0" xfId="0" applyAlignment="1">
      <alignment vertical="center"/>
    </xf>
    <xf numFmtId="0" fontId="4" fillId="0" borderId="0" xfId="0" applyFont="1" applyAlignment="1">
      <alignment vertical="center"/>
    </xf>
    <xf numFmtId="0" fontId="4" fillId="0" borderId="0" xfId="0" applyFont="1"/>
    <xf numFmtId="165" fontId="4" fillId="0" borderId="0" xfId="0" applyNumberFormat="1" applyFont="1" applyAlignment="1">
      <alignment vertical="center"/>
    </xf>
    <xf numFmtId="164" fontId="4" fillId="2" borderId="1" xfId="0" applyNumberFormat="1" applyFont="1" applyFill="1" applyBorder="1" applyAlignment="1">
      <alignment vertical="center"/>
    </xf>
    <xf numFmtId="168" fontId="5" fillId="0" borderId="0" xfId="0" applyNumberFormat="1" applyFont="1" applyAlignment="1">
      <alignment vertical="center"/>
    </xf>
    <xf numFmtId="0" fontId="4" fillId="2" borderId="2" xfId="0" applyFont="1" applyFill="1" applyBorder="1" applyAlignment="1">
      <alignment vertical="center"/>
    </xf>
    <xf numFmtId="168" fontId="5" fillId="0" borderId="0" xfId="0" applyNumberFormat="1" applyFont="1" applyBorder="1" applyAlignment="1">
      <alignment vertical="center"/>
    </xf>
    <xf numFmtId="0" fontId="0" fillId="0" borderId="0" xfId="0" applyBorder="1" applyAlignment="1">
      <alignment vertical="center"/>
    </xf>
    <xf numFmtId="168" fontId="5" fillId="0" borderId="3" xfId="0" applyNumberFormat="1" applyFont="1" applyBorder="1" applyAlignment="1">
      <alignment vertical="center"/>
    </xf>
    <xf numFmtId="0" fontId="0" fillId="2" borderId="4" xfId="0" applyFill="1" applyBorder="1" applyAlignment="1">
      <alignment vertical="center"/>
    </xf>
    <xf numFmtId="0" fontId="0" fillId="2" borderId="5" xfId="0" applyFill="1" applyBorder="1"/>
    <xf numFmtId="0" fontId="6" fillId="2" borderId="6" xfId="0" applyFont="1" applyFill="1" applyBorder="1" applyAlignment="1">
      <alignment horizontal="center" vertical="center" wrapText="1"/>
    </xf>
    <xf numFmtId="0" fontId="0" fillId="2" borderId="6" xfId="0" applyFill="1" applyBorder="1" applyAlignment="1">
      <alignment horizontal="center" vertical="center"/>
    </xf>
    <xf numFmtId="0" fontId="0" fillId="2" borderId="7" xfId="0" applyFill="1" applyBorder="1"/>
    <xf numFmtId="0" fontId="6" fillId="2" borderId="0" xfId="0" applyFont="1" applyFill="1" applyBorder="1" applyAlignment="1">
      <alignment horizontal="center" vertical="center" wrapText="1"/>
    </xf>
    <xf numFmtId="2" fontId="6" fillId="2" borderId="0" xfId="0" applyNumberFormat="1" applyFont="1" applyFill="1" applyBorder="1" applyAlignment="1">
      <alignment horizontal="center" vertical="center" wrapText="1"/>
    </xf>
    <xf numFmtId="2" fontId="6" fillId="2" borderId="8" xfId="0" applyNumberFormat="1" applyFont="1" applyFill="1" applyBorder="1" applyAlignment="1">
      <alignment horizontal="center"/>
    </xf>
    <xf numFmtId="0" fontId="0" fillId="2" borderId="8" xfId="0" applyFill="1" applyBorder="1" applyAlignment="1"/>
    <xf numFmtId="0" fontId="0" fillId="2" borderId="9" xfId="0" applyFill="1" applyBorder="1"/>
    <xf numFmtId="2" fontId="6" fillId="2" borderId="10" xfId="0" applyNumberFormat="1" applyFont="1" applyFill="1" applyBorder="1" applyAlignment="1">
      <alignment horizontal="center" vertical="center" wrapText="1"/>
    </xf>
    <xf numFmtId="3" fontId="7" fillId="2" borderId="11" xfId="0" quotePrefix="1" applyNumberFormat="1" applyFont="1" applyFill="1" applyBorder="1" applyAlignment="1">
      <alignment horizontal="center" vertical="center"/>
    </xf>
    <xf numFmtId="166" fontId="4" fillId="2" borderId="12" xfId="0" applyNumberFormat="1" applyFont="1" applyFill="1" applyBorder="1" applyAlignment="1">
      <alignment horizontal="center" vertical="center"/>
    </xf>
    <xf numFmtId="1" fontId="4" fillId="2" borderId="12" xfId="0" applyNumberFormat="1" applyFont="1" applyFill="1" applyBorder="1" applyAlignment="1">
      <alignment horizontal="center" vertical="center"/>
    </xf>
    <xf numFmtId="0" fontId="0" fillId="2" borderId="8" xfId="0"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9" fillId="2" borderId="15" xfId="0" applyFont="1" applyFill="1" applyBorder="1" applyAlignment="1">
      <alignment vertical="center"/>
    </xf>
    <xf numFmtId="0" fontId="9" fillId="2" borderId="16" xfId="0" applyFont="1" applyFill="1" applyBorder="1" applyAlignment="1">
      <alignment vertical="center"/>
    </xf>
    <xf numFmtId="0" fontId="9" fillId="2" borderId="16" xfId="0" applyFont="1" applyFill="1" applyBorder="1" applyAlignment="1">
      <alignment horizontal="right" vertical="center"/>
    </xf>
    <xf numFmtId="9" fontId="10" fillId="3" borderId="16" xfId="0" applyNumberFormat="1" applyFont="1" applyFill="1" applyBorder="1" applyAlignment="1" applyProtection="1">
      <alignment horizontal="center" vertical="center"/>
      <protection locked="0"/>
    </xf>
    <xf numFmtId="0" fontId="9" fillId="2" borderId="16" xfId="0" applyFont="1" applyFill="1" applyBorder="1" applyAlignment="1">
      <alignment horizontal="left" vertical="center"/>
    </xf>
    <xf numFmtId="0" fontId="9" fillId="2" borderId="17" xfId="0" applyFont="1" applyFill="1" applyBorder="1"/>
    <xf numFmtId="0" fontId="9" fillId="2" borderId="17" xfId="0" applyFont="1" applyFill="1" applyBorder="1" applyAlignment="1">
      <alignment vertical="center"/>
    </xf>
    <xf numFmtId="0" fontId="9" fillId="2" borderId="17" xfId="0" applyFont="1" applyFill="1" applyBorder="1" applyAlignment="1">
      <alignment horizontal="right" vertical="center"/>
    </xf>
    <xf numFmtId="9" fontId="10" fillId="2" borderId="17" xfId="0" applyNumberFormat="1" applyFont="1" applyFill="1" applyBorder="1" applyAlignment="1" applyProtection="1">
      <alignment horizontal="center" vertical="center"/>
      <protection locked="0"/>
    </xf>
    <xf numFmtId="0" fontId="9" fillId="2" borderId="18" xfId="0" applyFont="1" applyFill="1" applyBorder="1" applyAlignment="1">
      <alignment vertical="center"/>
    </xf>
    <xf numFmtId="0" fontId="0" fillId="2" borderId="2" xfId="0" applyFill="1" applyBorder="1"/>
    <xf numFmtId="2" fontId="6" fillId="2" borderId="0" xfId="0" applyNumberFormat="1" applyFont="1" applyFill="1" applyBorder="1" applyAlignment="1">
      <alignment horizontal="center"/>
    </xf>
    <xf numFmtId="0" fontId="0" fillId="2" borderId="0" xfId="0" applyFill="1" applyBorder="1" applyAlignment="1"/>
    <xf numFmtId="0" fontId="0" fillId="2" borderId="0" xfId="0" applyFill="1" applyBorder="1" applyAlignment="1">
      <alignment horizontal="center" vertical="center"/>
    </xf>
    <xf numFmtId="0" fontId="0" fillId="2" borderId="19" xfId="0" applyFill="1" applyBorder="1" applyAlignment="1">
      <alignment horizontal="center"/>
    </xf>
    <xf numFmtId="0" fontId="0" fillId="2" borderId="20" xfId="0" applyFill="1" applyBorder="1"/>
    <xf numFmtId="0" fontId="6"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0" xfId="0" applyFont="1" applyFill="1" applyBorder="1" applyAlignment="1">
      <alignment horizontal="right"/>
    </xf>
    <xf numFmtId="0" fontId="4" fillId="2" borderId="0" xfId="0" applyFont="1" applyFill="1" applyBorder="1" applyAlignment="1">
      <alignment horizontal="center" vertical="center"/>
    </xf>
    <xf numFmtId="169" fontId="4" fillId="2" borderId="0" xfId="0" applyNumberFormat="1" applyFont="1" applyFill="1" applyBorder="1" applyAlignment="1">
      <alignment horizontal="center" vertical="center"/>
    </xf>
    <xf numFmtId="169" fontId="4" fillId="2" borderId="3" xfId="0" applyNumberFormat="1" applyFont="1" applyFill="1" applyBorder="1" applyAlignment="1">
      <alignment horizontal="center" vertical="center"/>
    </xf>
    <xf numFmtId="0" fontId="0" fillId="2" borderId="22" xfId="0" applyFill="1" applyBorder="1" applyAlignment="1">
      <alignment horizontal="center" vertical="center"/>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4" fillId="2" borderId="21" xfId="0" applyFont="1" applyFill="1" applyBorder="1" applyAlignment="1">
      <alignment horizontal="right"/>
    </xf>
    <xf numFmtId="0" fontId="0" fillId="2" borderId="17" xfId="0" applyFill="1" applyBorder="1"/>
    <xf numFmtId="0" fontId="4" fillId="2" borderId="25" xfId="0" applyFont="1" applyFill="1" applyBorder="1" applyAlignment="1">
      <alignment horizontal="center" vertical="center"/>
    </xf>
    <xf numFmtId="0" fontId="8" fillId="2" borderId="26" xfId="0" applyFont="1" applyFill="1" applyBorder="1" applyAlignment="1">
      <alignment horizontal="center" vertical="center"/>
    </xf>
    <xf numFmtId="164" fontId="4" fillId="2" borderId="27" xfId="0" applyNumberFormat="1" applyFont="1" applyFill="1" applyBorder="1" applyAlignment="1">
      <alignment vertical="center"/>
    </xf>
    <xf numFmtId="0" fontId="9" fillId="2" borderId="28" xfId="0" applyFont="1" applyFill="1" applyBorder="1" applyAlignment="1">
      <alignment vertical="center"/>
    </xf>
    <xf numFmtId="0" fontId="4" fillId="2" borderId="1" xfId="0" applyFont="1" applyFill="1" applyBorder="1" applyAlignment="1">
      <alignment horizontal="center" vertical="center"/>
    </xf>
    <xf numFmtId="0" fontId="9" fillId="3" borderId="17" xfId="0" applyFont="1" applyFill="1" applyBorder="1"/>
    <xf numFmtId="0" fontId="0" fillId="3" borderId="8" xfId="0" applyFill="1" applyBorder="1" applyAlignment="1"/>
    <xf numFmtId="0" fontId="0" fillId="3" borderId="0" xfId="0" applyFill="1" applyBorder="1" applyAlignment="1"/>
    <xf numFmtId="0" fontId="0" fillId="3" borderId="6" xfId="0" applyFill="1" applyBorder="1" applyAlignment="1">
      <alignment horizontal="center" vertical="center" wrapText="1"/>
    </xf>
    <xf numFmtId="0" fontId="8" fillId="3" borderId="10" xfId="0" applyFont="1" applyFill="1" applyBorder="1" applyAlignment="1">
      <alignment horizontal="center" vertical="center"/>
    </xf>
    <xf numFmtId="0" fontId="4" fillId="3" borderId="2" xfId="0" applyFont="1" applyFill="1" applyBorder="1" applyAlignment="1">
      <alignment vertical="center"/>
    </xf>
    <xf numFmtId="169" fontId="4" fillId="3" borderId="2" xfId="0" applyNumberFormat="1" applyFont="1" applyFill="1" applyBorder="1" applyAlignment="1">
      <alignment horizontal="center" vertical="center"/>
    </xf>
    <xf numFmtId="169" fontId="4" fillId="3" borderId="29" xfId="0" applyNumberFormat="1" applyFont="1" applyFill="1" applyBorder="1" applyAlignment="1">
      <alignment horizontal="center" vertical="center"/>
    </xf>
    <xf numFmtId="0" fontId="0" fillId="3" borderId="17" xfId="0" applyFill="1" applyBorder="1"/>
    <xf numFmtId="0" fontId="0" fillId="3" borderId="8" xfId="0" applyFill="1" applyBorder="1" applyAlignment="1">
      <alignment horizontal="center"/>
    </xf>
    <xf numFmtId="0" fontId="4" fillId="3" borderId="0" xfId="0" applyFont="1" applyFill="1" applyBorder="1" applyAlignment="1">
      <alignment horizontal="center"/>
    </xf>
    <xf numFmtId="0" fontId="4" fillId="3" borderId="6" xfId="0" applyFont="1" applyFill="1" applyBorder="1" applyAlignment="1">
      <alignment horizontal="center" vertical="center"/>
    </xf>
    <xf numFmtId="0" fontId="8" fillId="3" borderId="14" xfId="0" applyFont="1" applyFill="1" applyBorder="1" applyAlignment="1">
      <alignment horizontal="center" vertical="center"/>
    </xf>
    <xf numFmtId="0" fontId="4" fillId="3" borderId="1" xfId="0" applyFont="1" applyFill="1" applyBorder="1" applyAlignment="1">
      <alignment vertical="center"/>
    </xf>
    <xf numFmtId="167" fontId="4" fillId="3" borderId="1" xfId="0" applyNumberFormat="1" applyFont="1" applyFill="1" applyBorder="1" applyAlignment="1">
      <alignment horizontal="center" vertical="center"/>
    </xf>
    <xf numFmtId="167" fontId="4" fillId="3" borderId="30" xfId="0" applyNumberFormat="1" applyFont="1" applyFill="1" applyBorder="1" applyAlignment="1">
      <alignment horizontal="center" vertical="center"/>
    </xf>
    <xf numFmtId="4" fontId="11" fillId="2" borderId="12" xfId="0" applyNumberFormat="1" applyFont="1" applyFill="1" applyBorder="1" applyAlignment="1">
      <alignment horizontal="center" vertical="center"/>
    </xf>
    <xf numFmtId="170" fontId="11" fillId="2" borderId="12" xfId="0" applyNumberFormat="1" applyFont="1" applyFill="1" applyBorder="1" applyAlignment="1">
      <alignment horizontal="center" vertical="center"/>
    </xf>
    <xf numFmtId="170" fontId="11" fillId="2" borderId="11" xfId="0" applyNumberFormat="1" applyFont="1" applyFill="1" applyBorder="1" applyAlignment="1">
      <alignment horizontal="center" vertical="center"/>
    </xf>
    <xf numFmtId="4" fontId="11" fillId="2" borderId="1" xfId="0" applyNumberFormat="1" applyFont="1" applyFill="1" applyBorder="1" applyAlignment="1">
      <alignment horizontal="center" vertical="center"/>
    </xf>
    <xf numFmtId="167" fontId="11" fillId="2" borderId="1" xfId="0" applyNumberFormat="1" applyFont="1" applyFill="1" applyBorder="1" applyAlignment="1">
      <alignment horizontal="center" vertical="center"/>
    </xf>
    <xf numFmtId="167" fontId="11" fillId="2" borderId="30" xfId="0" applyNumberFormat="1" applyFont="1" applyFill="1" applyBorder="1" applyAlignment="1">
      <alignment horizontal="center" vertical="center"/>
    </xf>
    <xf numFmtId="167" fontId="4" fillId="2" borderId="2" xfId="0" applyNumberFormat="1" applyFont="1" applyFill="1" applyBorder="1" applyAlignment="1">
      <alignment horizontal="center" vertical="center"/>
    </xf>
    <xf numFmtId="167" fontId="4" fillId="2" borderId="29" xfId="0" applyNumberFormat="1" applyFont="1" applyFill="1" applyBorder="1" applyAlignment="1">
      <alignment horizontal="center" vertical="center"/>
    </xf>
    <xf numFmtId="2" fontId="4" fillId="2" borderId="1" xfId="0" applyNumberFormat="1" applyFont="1" applyFill="1" applyBorder="1" applyAlignment="1">
      <alignment horizontal="center" vertical="center"/>
    </xf>
    <xf numFmtId="2" fontId="4" fillId="2" borderId="2" xfId="0" applyNumberFormat="1" applyFont="1" applyFill="1" applyBorder="1" applyAlignment="1">
      <alignment horizontal="center" vertical="center"/>
    </xf>
    <xf numFmtId="2" fontId="4" fillId="2" borderId="29" xfId="0" applyNumberFormat="1" applyFont="1" applyFill="1" applyBorder="1" applyAlignment="1">
      <alignment horizontal="center" vertical="center"/>
    </xf>
    <xf numFmtId="2" fontId="4" fillId="2" borderId="12" xfId="0" applyNumberFormat="1" applyFont="1" applyFill="1" applyBorder="1" applyAlignment="1" applyProtection="1">
      <alignment horizontal="center" vertical="center"/>
    </xf>
    <xf numFmtId="2" fontId="4" fillId="2" borderId="12" xfId="0" applyNumberFormat="1" applyFont="1" applyFill="1" applyBorder="1" applyAlignment="1">
      <alignment horizontal="center" vertical="center"/>
    </xf>
    <xf numFmtId="2" fontId="4" fillId="2" borderId="11" xfId="0" applyNumberFormat="1" applyFont="1" applyFill="1" applyBorder="1" applyAlignment="1">
      <alignment horizontal="center" vertical="center"/>
    </xf>
    <xf numFmtId="2" fontId="4" fillId="2" borderId="27" xfId="0" applyNumberFormat="1" applyFont="1" applyFill="1" applyBorder="1" applyAlignment="1">
      <alignment horizontal="center" vertical="center"/>
    </xf>
    <xf numFmtId="2" fontId="11" fillId="2" borderId="1" xfId="0" applyNumberFormat="1" applyFont="1" applyFill="1" applyBorder="1" applyAlignment="1">
      <alignment horizontal="center" vertical="center"/>
    </xf>
    <xf numFmtId="4" fontId="11" fillId="2" borderId="31" xfId="0" applyNumberFormat="1" applyFont="1" applyFill="1" applyBorder="1" applyAlignment="1">
      <alignment horizontal="center" vertical="center"/>
    </xf>
    <xf numFmtId="170" fontId="11" fillId="2" borderId="31" xfId="0" applyNumberFormat="1" applyFont="1" applyFill="1" applyBorder="1" applyAlignment="1">
      <alignment horizontal="center" vertical="center"/>
    </xf>
    <xf numFmtId="169" fontId="11" fillId="2" borderId="21" xfId="0" applyNumberFormat="1" applyFont="1" applyFill="1" applyBorder="1" applyAlignment="1">
      <alignment horizontal="center" vertical="center"/>
    </xf>
    <xf numFmtId="2" fontId="12" fillId="2" borderId="32" xfId="0" applyNumberFormat="1" applyFont="1" applyFill="1" applyBorder="1" applyAlignment="1">
      <alignment horizontal="center" vertical="center" wrapText="1"/>
    </xf>
    <xf numFmtId="0" fontId="0" fillId="2" borderId="25" xfId="0" applyFont="1" applyFill="1" applyBorder="1" applyAlignment="1">
      <alignment horizontal="center" vertical="center"/>
    </xf>
    <xf numFmtId="0" fontId="12" fillId="2" borderId="10" xfId="0" applyFont="1" applyFill="1" applyBorder="1" applyAlignment="1">
      <alignment horizontal="center" vertical="center" wrapText="1"/>
    </xf>
    <xf numFmtId="167" fontId="4" fillId="2" borderId="30" xfId="0" applyNumberFormat="1" applyFont="1" applyFill="1" applyBorder="1" applyAlignment="1">
      <alignment horizontal="center" vertical="center"/>
    </xf>
    <xf numFmtId="0" fontId="13" fillId="0" borderId="0" xfId="0" applyFont="1" applyAlignment="1">
      <alignment vertical="center"/>
    </xf>
    <xf numFmtId="170" fontId="14" fillId="2" borderId="31" xfId="0" applyNumberFormat="1" applyFont="1" applyFill="1" applyBorder="1" applyAlignment="1">
      <alignment horizontal="center" vertical="center"/>
    </xf>
    <xf numFmtId="0" fontId="0" fillId="2" borderId="22" xfId="0" applyFill="1" applyBorder="1"/>
    <xf numFmtId="0" fontId="4" fillId="2" borderId="8" xfId="0" applyFont="1" applyFill="1" applyBorder="1" applyAlignment="1">
      <alignment horizontal="center" vertical="center"/>
    </xf>
    <xf numFmtId="2" fontId="4" fillId="2" borderId="9" xfId="0" applyNumberFormat="1" applyFont="1" applyFill="1" applyBorder="1" applyAlignment="1">
      <alignment horizontal="center" vertical="center"/>
    </xf>
    <xf numFmtId="0" fontId="4" fillId="2" borderId="19" xfId="0" applyFont="1" applyFill="1" applyBorder="1" applyAlignment="1">
      <alignment horizontal="center" vertical="center"/>
    </xf>
    <xf numFmtId="0" fontId="0" fillId="2" borderId="9" xfId="0" applyFill="1" applyBorder="1" applyAlignment="1">
      <alignment horizontal="center" vertical="center"/>
    </xf>
    <xf numFmtId="164" fontId="4" fillId="2" borderId="2" xfId="0" applyNumberFormat="1" applyFont="1" applyFill="1" applyBorder="1" applyAlignment="1">
      <alignment vertical="center"/>
    </xf>
    <xf numFmtId="2" fontId="4" fillId="2" borderId="33" xfId="0" applyNumberFormat="1" applyFont="1" applyFill="1" applyBorder="1" applyAlignment="1">
      <alignment horizontal="center" vertical="center"/>
    </xf>
    <xf numFmtId="164" fontId="4" fillId="2" borderId="29" xfId="0" applyNumberFormat="1" applyFont="1" applyFill="1" applyBorder="1" applyAlignment="1">
      <alignment vertical="center"/>
    </xf>
    <xf numFmtId="2" fontId="4" fillId="2" borderId="34" xfId="0" applyNumberFormat="1" applyFont="1" applyFill="1" applyBorder="1" applyAlignment="1">
      <alignment horizontal="center" vertical="center"/>
    </xf>
    <xf numFmtId="0" fontId="15" fillId="0" borderId="0" xfId="0" applyFont="1" applyAlignment="1">
      <alignment vertical="center"/>
    </xf>
    <xf numFmtId="0" fontId="16" fillId="0" borderId="0" xfId="0" applyFont="1"/>
    <xf numFmtId="169" fontId="11" fillId="2" borderId="31" xfId="0" applyNumberFormat="1" applyFont="1" applyFill="1" applyBorder="1" applyAlignment="1">
      <alignment horizontal="center" vertical="center"/>
    </xf>
    <xf numFmtId="170" fontId="11" fillId="2" borderId="35" xfId="0" applyNumberFormat="1" applyFont="1" applyFill="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indent="1"/>
    </xf>
    <xf numFmtId="0" fontId="4" fillId="0" borderId="0" xfId="0" quotePrefix="1" applyFont="1" applyAlignment="1">
      <alignment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7" xfId="0" applyFont="1" applyBorder="1" applyAlignment="1">
      <alignment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40" xfId="0" applyFont="1" applyBorder="1" applyAlignment="1">
      <alignment horizontal="center" vertical="center"/>
    </xf>
    <xf numFmtId="0" fontId="4" fillId="0" borderId="39" xfId="0" applyFont="1" applyBorder="1" applyAlignment="1">
      <alignment vertical="center"/>
    </xf>
    <xf numFmtId="0" fontId="4" fillId="0" borderId="40" xfId="0" applyFont="1" applyBorder="1" applyAlignment="1">
      <alignment vertical="center"/>
    </xf>
    <xf numFmtId="0" fontId="4" fillId="0" borderId="41" xfId="0" applyFont="1" applyBorder="1" applyAlignment="1">
      <alignment horizontal="right" vertical="center" indent="1"/>
    </xf>
    <xf numFmtId="0" fontId="4" fillId="0" borderId="42" xfId="0" applyFont="1" applyBorder="1" applyAlignment="1">
      <alignment vertical="center"/>
    </xf>
    <xf numFmtId="0" fontId="4" fillId="0" borderId="43" xfId="0" applyFont="1" applyBorder="1" applyAlignment="1">
      <alignment vertical="center"/>
    </xf>
    <xf numFmtId="167" fontId="11" fillId="2" borderId="33" xfId="0" applyNumberFormat="1" applyFont="1" applyFill="1" applyBorder="1" applyAlignment="1">
      <alignment horizontal="center" vertical="center"/>
    </xf>
    <xf numFmtId="167" fontId="4" fillId="4" borderId="44" xfId="0" applyNumberFormat="1" applyFont="1" applyFill="1" applyBorder="1" applyAlignment="1">
      <alignment horizontal="center" vertical="center"/>
    </xf>
    <xf numFmtId="0" fontId="4" fillId="4" borderId="45" xfId="0" applyFont="1" applyFill="1" applyBorder="1" applyAlignment="1">
      <alignment vertical="center"/>
    </xf>
    <xf numFmtId="0" fontId="4" fillId="5" borderId="39" xfId="0" applyFont="1" applyFill="1" applyBorder="1" applyAlignment="1">
      <alignment vertical="center"/>
    </xf>
    <xf numFmtId="0" fontId="4" fillId="4" borderId="0" xfId="0" applyFont="1" applyFill="1" applyBorder="1" applyAlignment="1">
      <alignment vertical="center"/>
    </xf>
    <xf numFmtId="1" fontId="4" fillId="0" borderId="39" xfId="0" applyNumberFormat="1" applyFont="1" applyBorder="1" applyAlignment="1">
      <alignment vertical="center"/>
    </xf>
    <xf numFmtId="1" fontId="4" fillId="0" borderId="0" xfId="0" applyNumberFormat="1" applyFont="1" applyBorder="1" applyAlignment="1">
      <alignment vertical="center"/>
    </xf>
    <xf numFmtId="1" fontId="4" fillId="4" borderId="0" xfId="0" applyNumberFormat="1" applyFont="1" applyFill="1" applyBorder="1" applyAlignment="1">
      <alignment vertical="center"/>
    </xf>
    <xf numFmtId="1" fontId="4" fillId="0" borderId="46" xfId="0" applyNumberFormat="1" applyFont="1" applyBorder="1" applyAlignment="1">
      <alignment vertical="center"/>
    </xf>
    <xf numFmtId="1" fontId="4" fillId="0" borderId="47" xfId="0" applyNumberFormat="1" applyFont="1" applyBorder="1" applyAlignment="1">
      <alignment vertical="center"/>
    </xf>
    <xf numFmtId="1" fontId="4" fillId="4" borderId="47" xfId="0" applyNumberFormat="1" applyFont="1" applyFill="1" applyBorder="1" applyAlignment="1">
      <alignment vertical="center"/>
    </xf>
    <xf numFmtId="1" fontId="4" fillId="5" borderId="39" xfId="0" applyNumberFormat="1" applyFont="1" applyFill="1" applyBorder="1" applyAlignment="1">
      <alignment vertical="center"/>
    </xf>
    <xf numFmtId="1" fontId="4" fillId="5" borderId="46" xfId="0" applyNumberFormat="1" applyFont="1" applyFill="1" applyBorder="1" applyAlignment="1">
      <alignment vertical="center"/>
    </xf>
    <xf numFmtId="0" fontId="4" fillId="4" borderId="43" xfId="0" applyFont="1" applyFill="1" applyBorder="1" applyAlignment="1">
      <alignment vertical="center"/>
    </xf>
    <xf numFmtId="0" fontId="4" fillId="4" borderId="48" xfId="0" applyFont="1" applyFill="1" applyBorder="1" applyAlignment="1">
      <alignment vertical="center"/>
    </xf>
    <xf numFmtId="0" fontId="4" fillId="5" borderId="43" xfId="0" applyFont="1" applyFill="1" applyBorder="1" applyAlignment="1">
      <alignment vertical="center"/>
    </xf>
    <xf numFmtId="0" fontId="4" fillId="5" borderId="48" xfId="0" applyFont="1" applyFill="1" applyBorder="1" applyAlignment="1">
      <alignment vertical="center"/>
    </xf>
    <xf numFmtId="172" fontId="4" fillId="0" borderId="0" xfId="0" applyNumberFormat="1" applyFont="1" applyAlignment="1">
      <alignment vertical="center"/>
    </xf>
    <xf numFmtId="0" fontId="4" fillId="0" borderId="41" xfId="0" applyFont="1" applyBorder="1" applyAlignment="1">
      <alignment vertical="center"/>
    </xf>
    <xf numFmtId="0" fontId="4" fillId="0" borderId="49" xfId="0" applyFont="1" applyBorder="1" applyAlignment="1">
      <alignment vertical="center"/>
    </xf>
    <xf numFmtId="0" fontId="4" fillId="0" borderId="50" xfId="0" applyFont="1" applyBorder="1" applyAlignment="1">
      <alignment horizontal="left" vertical="center" indent="1"/>
    </xf>
    <xf numFmtId="0" fontId="3" fillId="5" borderId="51" xfId="0" applyFont="1" applyFill="1" applyBorder="1" applyAlignment="1">
      <alignment vertical="center"/>
    </xf>
    <xf numFmtId="2" fontId="4" fillId="4" borderId="45" xfId="0" applyNumberFormat="1" applyFont="1" applyFill="1" applyBorder="1" applyAlignment="1">
      <alignment vertical="center"/>
    </xf>
    <xf numFmtId="2" fontId="3" fillId="5" borderId="45" xfId="0" applyNumberFormat="1" applyFont="1" applyFill="1" applyBorder="1" applyAlignment="1">
      <alignment vertical="center"/>
    </xf>
    <xf numFmtId="169" fontId="4" fillId="4" borderId="40" xfId="0" applyNumberFormat="1" applyFont="1" applyFill="1" applyBorder="1" applyAlignment="1">
      <alignment vertical="center"/>
    </xf>
    <xf numFmtId="169" fontId="4" fillId="0" borderId="40" xfId="0" applyNumberFormat="1" applyFont="1" applyBorder="1" applyAlignment="1">
      <alignment vertical="center"/>
    </xf>
    <xf numFmtId="169" fontId="4" fillId="4" borderId="52" xfId="0" applyNumberFormat="1" applyFont="1" applyFill="1" applyBorder="1" applyAlignment="1">
      <alignment vertical="center"/>
    </xf>
    <xf numFmtId="169" fontId="4" fillId="5" borderId="40" xfId="0" applyNumberFormat="1" applyFont="1" applyFill="1" applyBorder="1" applyAlignment="1">
      <alignment vertical="center"/>
    </xf>
    <xf numFmtId="169" fontId="4" fillId="5" borderId="52" xfId="0" applyNumberFormat="1" applyFont="1" applyFill="1" applyBorder="1" applyAlignment="1">
      <alignment vertical="center"/>
    </xf>
    <xf numFmtId="173" fontId="4" fillId="0" borderId="0" xfId="0" applyNumberFormat="1" applyFont="1" applyAlignment="1">
      <alignment vertical="center"/>
    </xf>
    <xf numFmtId="174" fontId="4" fillId="0" borderId="0" xfId="0" applyNumberFormat="1" applyFont="1" applyAlignment="1">
      <alignment vertical="center"/>
    </xf>
    <xf numFmtId="167" fontId="3" fillId="5" borderId="51" xfId="0" applyNumberFormat="1" applyFont="1" applyFill="1" applyBorder="1" applyAlignment="1">
      <alignment vertical="center"/>
    </xf>
    <xf numFmtId="0" fontId="0" fillId="6" borderId="0" xfId="0" applyFill="1"/>
    <xf numFmtId="3" fontId="4" fillId="5" borderId="39" xfId="0" applyNumberFormat="1" applyFont="1" applyFill="1" applyBorder="1" applyAlignment="1">
      <alignment vertical="center"/>
    </xf>
    <xf numFmtId="3" fontId="4" fillId="5" borderId="46" xfId="0" applyNumberFormat="1" applyFont="1" applyFill="1" applyBorder="1" applyAlignment="1">
      <alignment vertical="center"/>
    </xf>
    <xf numFmtId="171" fontId="4" fillId="0" borderId="0" xfId="0" applyNumberFormat="1" applyFont="1" applyAlignment="1">
      <alignment vertical="center"/>
    </xf>
    <xf numFmtId="6" fontId="4" fillId="0" borderId="0" xfId="0" applyNumberFormat="1" applyFont="1" applyAlignment="1">
      <alignment vertical="center"/>
    </xf>
    <xf numFmtId="0" fontId="4" fillId="0" borderId="38" xfId="0" applyFont="1" applyBorder="1" applyAlignment="1">
      <alignment vertical="center"/>
    </xf>
    <xf numFmtId="1" fontId="4" fillId="0" borderId="40" xfId="0" applyNumberFormat="1" applyFont="1" applyBorder="1" applyAlignment="1">
      <alignment vertical="center"/>
    </xf>
    <xf numFmtId="1" fontId="4" fillId="0" borderId="52" xfId="0" applyNumberFormat="1" applyFont="1" applyBorder="1" applyAlignment="1">
      <alignment vertical="center"/>
    </xf>
    <xf numFmtId="167" fontId="4" fillId="4" borderId="45" xfId="0" applyNumberFormat="1" applyFont="1" applyFill="1" applyBorder="1" applyAlignment="1">
      <alignment vertical="center"/>
    </xf>
    <xf numFmtId="0" fontId="4" fillId="0" borderId="0" xfId="0" applyFont="1" applyAlignment="1">
      <alignment horizontal="right" vertical="center" indent="1"/>
    </xf>
    <xf numFmtId="0" fontId="4" fillId="0" borderId="50" xfId="0" applyFont="1" applyBorder="1" applyAlignment="1">
      <alignment horizontal="right" vertical="center" indent="1"/>
    </xf>
    <xf numFmtId="175" fontId="0" fillId="0" borderId="0" xfId="0" applyNumberFormat="1"/>
    <xf numFmtId="175" fontId="0" fillId="7" borderId="0" xfId="0" applyNumberFormat="1" applyFill="1"/>
    <xf numFmtId="170" fontId="11" fillId="7" borderId="31" xfId="0" applyNumberFormat="1" applyFont="1" applyFill="1" applyBorder="1" applyAlignment="1">
      <alignment horizontal="center" vertical="center"/>
    </xf>
    <xf numFmtId="8" fontId="0" fillId="0" borderId="0" xfId="0" applyNumberFormat="1"/>
    <xf numFmtId="4" fontId="4" fillId="0" borderId="0" xfId="0" applyNumberFormat="1" applyFont="1" applyAlignment="1">
      <alignment vertical="center"/>
    </xf>
    <xf numFmtId="8" fontId="4" fillId="0" borderId="0" xfId="0" applyNumberFormat="1" applyFont="1" applyAlignment="1">
      <alignment vertical="center"/>
    </xf>
    <xf numFmtId="8" fontId="0" fillId="7" borderId="0" xfId="0" applyNumberFormat="1" applyFill="1"/>
    <xf numFmtId="0" fontId="0" fillId="0" borderId="0" xfId="0" applyAlignment="1">
      <alignment horizontal="center"/>
    </xf>
    <xf numFmtId="0" fontId="11" fillId="0" borderId="0" xfId="0" applyFont="1" applyAlignment="1">
      <alignment horizontal="right" vertical="center"/>
    </xf>
    <xf numFmtId="8" fontId="18" fillId="7" borderId="0" xfId="0" applyNumberFormat="1" applyFont="1" applyFill="1" applyAlignment="1"/>
    <xf numFmtId="0" fontId="0" fillId="0" borderId="0" xfId="0" quotePrefix="1"/>
    <xf numFmtId="0" fontId="17" fillId="3" borderId="3" xfId="0" applyFont="1" applyFill="1" applyBorder="1" applyAlignment="1">
      <alignment horizontal="center" vertical="center"/>
    </xf>
    <xf numFmtId="0" fontId="0" fillId="3" borderId="3" xfId="0" applyFill="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lineChart>
        <c:grouping val="standard"/>
        <c:ser>
          <c:idx val="0"/>
          <c:order val="0"/>
          <c:marker>
            <c:symbol val="none"/>
          </c:marker>
          <c:val>
            <c:numRef>
              <c:f>Sheet1!$Q$7:$Q$14</c:f>
              <c:numCache>
                <c:formatCode>#,##0.000</c:formatCode>
                <c:ptCount val="8"/>
                <c:pt idx="0" formatCode="#,##0.00">
                  <c:v>100</c:v>
                </c:pt>
                <c:pt idx="1">
                  <c:v>60.000000000000007</c:v>
                </c:pt>
                <c:pt idx="2">
                  <c:v>50.631110833568059</c:v>
                </c:pt>
                <c:pt idx="3">
                  <c:v>45.36888916643192</c:v>
                </c:pt>
                <c:pt idx="4">
                  <c:v>41.818671806390242</c:v>
                </c:pt>
                <c:pt idx="5">
                  <c:v>39.191105527318641</c:v>
                </c:pt>
                <c:pt idx="6">
                  <c:v>37.132889925577658</c:v>
                </c:pt>
                <c:pt idx="7">
                  <c:v>35.45733274071344</c:v>
                </c:pt>
              </c:numCache>
            </c:numRef>
          </c:val>
        </c:ser>
        <c:ser>
          <c:idx val="1"/>
          <c:order val="1"/>
          <c:marker>
            <c:symbol val="none"/>
          </c:marker>
          <c:val>
            <c:numRef>
              <c:f>Sheet1!$R$7:$R$14</c:f>
            </c:numRef>
          </c:val>
        </c:ser>
        <c:ser>
          <c:idx val="2"/>
          <c:order val="2"/>
          <c:marker>
            <c:symbol val="none"/>
          </c:marker>
          <c:val>
            <c:numRef>
              <c:f>Sheet1!$S$7:$S$14</c:f>
            </c:numRef>
          </c:val>
        </c:ser>
        <c:ser>
          <c:idx val="3"/>
          <c:order val="3"/>
          <c:marker>
            <c:symbol val="none"/>
          </c:marker>
          <c:val>
            <c:numRef>
              <c:f>Sheet1!$T$7:$T$14</c:f>
            </c:numRef>
          </c:val>
        </c:ser>
        <c:ser>
          <c:idx val="4"/>
          <c:order val="4"/>
          <c:marker>
            <c:symbol val="none"/>
          </c:marker>
          <c:val>
            <c:numRef>
              <c:f>Sheet1!$U$7:$U$14</c:f>
            </c:numRef>
          </c:val>
        </c:ser>
        <c:ser>
          <c:idx val="5"/>
          <c:order val="5"/>
          <c:marker>
            <c:symbol val="none"/>
          </c:marker>
          <c:val>
            <c:numRef>
              <c:f>Sheet1!$V$7:$V$14</c:f>
            </c:numRef>
          </c:val>
        </c:ser>
        <c:ser>
          <c:idx val="6"/>
          <c:order val="6"/>
          <c:marker>
            <c:symbol val="none"/>
          </c:marker>
          <c:val>
            <c:numRef>
              <c:f>Sheet1!$W$7:$W$14</c:f>
            </c:numRef>
          </c:val>
        </c:ser>
        <c:ser>
          <c:idx val="7"/>
          <c:order val="7"/>
          <c:marker>
            <c:symbol val="none"/>
          </c:marker>
          <c:val>
            <c:numRef>
              <c:f>Sheet1!$X$7:$X$14</c:f>
            </c:numRef>
          </c:val>
        </c:ser>
        <c:ser>
          <c:idx val="8"/>
          <c:order val="8"/>
          <c:marker>
            <c:symbol val="none"/>
          </c:marker>
          <c:val>
            <c:numRef>
              <c:f>Sheet1!$Y$7:$Y$14</c:f>
            </c:numRef>
          </c:val>
        </c:ser>
        <c:ser>
          <c:idx val="9"/>
          <c:order val="9"/>
          <c:marker>
            <c:symbol val="none"/>
          </c:marker>
          <c:val>
            <c:numRef>
              <c:f>Sheet1!$Z$7:$Z$14</c:f>
            </c:numRef>
          </c:val>
        </c:ser>
        <c:ser>
          <c:idx val="10"/>
          <c:order val="10"/>
          <c:marker>
            <c:symbol val="none"/>
          </c:marker>
          <c:val>
            <c:numRef>
              <c:f>Sheet1!$AA$7:$AA$14</c:f>
            </c:numRef>
          </c:val>
        </c:ser>
        <c:ser>
          <c:idx val="11"/>
          <c:order val="11"/>
          <c:marker>
            <c:symbol val="none"/>
          </c:marker>
          <c:val>
            <c:numRef>
              <c:f>Sheet1!$AB$7:$AB$14</c:f>
            </c:numRef>
          </c:val>
        </c:ser>
        <c:ser>
          <c:idx val="12"/>
          <c:order val="12"/>
          <c:marker>
            <c:symbol val="none"/>
          </c:marker>
          <c:val>
            <c:numRef>
              <c:f>Sheet1!$AC$7:$AC$14</c:f>
            </c:numRef>
          </c:val>
        </c:ser>
        <c:ser>
          <c:idx val="13"/>
          <c:order val="13"/>
          <c:marker>
            <c:symbol val="none"/>
          </c:marker>
          <c:val>
            <c:numRef>
              <c:f>Sheet1!$AD$7:$AD$14</c:f>
            </c:numRef>
          </c:val>
        </c:ser>
        <c:ser>
          <c:idx val="14"/>
          <c:order val="14"/>
          <c:marker>
            <c:symbol val="none"/>
          </c:marker>
          <c:val>
            <c:numRef>
              <c:f>Sheet1!$AE$7:$AE$14</c:f>
            </c:numRef>
          </c:val>
        </c:ser>
        <c:ser>
          <c:idx val="15"/>
          <c:order val="15"/>
          <c:marker>
            <c:symbol val="none"/>
          </c:marker>
          <c:val>
            <c:numRef>
              <c:f>Sheet1!$AF$7:$AF$14</c:f>
            </c:numRef>
          </c:val>
        </c:ser>
        <c:ser>
          <c:idx val="16"/>
          <c:order val="16"/>
          <c:marker>
            <c:symbol val="none"/>
          </c:marker>
          <c:val>
            <c:numRef>
              <c:f>Sheet1!$AG$7:$AG$14</c:f>
            </c:numRef>
          </c:val>
        </c:ser>
        <c:ser>
          <c:idx val="17"/>
          <c:order val="17"/>
          <c:marker>
            <c:symbol val="none"/>
          </c:marker>
          <c:val>
            <c:numRef>
              <c:f>Sheet1!$AH$7:$AH$14</c:f>
            </c:numRef>
          </c:val>
        </c:ser>
        <c:ser>
          <c:idx val="18"/>
          <c:order val="18"/>
          <c:marker>
            <c:symbol val="none"/>
          </c:marker>
          <c:val>
            <c:numRef>
              <c:f>Sheet1!$AI$7:$AI$14</c:f>
            </c:numRef>
          </c:val>
        </c:ser>
        <c:ser>
          <c:idx val="19"/>
          <c:order val="19"/>
          <c:marker>
            <c:symbol val="none"/>
          </c:marker>
          <c:val>
            <c:numRef>
              <c:f>Sheet1!$AJ$7:$AJ$14</c:f>
            </c:numRef>
          </c:val>
        </c:ser>
        <c:ser>
          <c:idx val="20"/>
          <c:order val="20"/>
          <c:marker>
            <c:symbol val="none"/>
          </c:marker>
          <c:val>
            <c:numRef>
              <c:f>Sheet1!$AK$7:$AK$14</c:f>
            </c:numRef>
          </c:val>
        </c:ser>
        <c:ser>
          <c:idx val="21"/>
          <c:order val="21"/>
          <c:marker>
            <c:symbol val="none"/>
          </c:marker>
          <c:val>
            <c:numRef>
              <c:f>Sheet1!$AL$7:$AL$14</c:f>
            </c:numRef>
          </c:val>
        </c:ser>
        <c:ser>
          <c:idx val="22"/>
          <c:order val="22"/>
          <c:marker>
            <c:symbol val="none"/>
          </c:marker>
          <c:val>
            <c:numRef>
              <c:f>Sheet1!$AM$7:$AM$14</c:f>
            </c:numRef>
          </c:val>
        </c:ser>
        <c:ser>
          <c:idx val="23"/>
          <c:order val="23"/>
          <c:marker>
            <c:symbol val="none"/>
          </c:marker>
          <c:val>
            <c:numRef>
              <c:f>Sheet1!$AN$7:$AN$14</c:f>
            </c:numRef>
          </c:val>
        </c:ser>
        <c:ser>
          <c:idx val="24"/>
          <c:order val="24"/>
          <c:marker>
            <c:symbol val="none"/>
          </c:marker>
          <c:val>
            <c:numRef>
              <c:f>Sheet1!$AO$7:$AO$14</c:f>
            </c:numRef>
          </c:val>
        </c:ser>
        <c:ser>
          <c:idx val="25"/>
          <c:order val="25"/>
          <c:marker>
            <c:symbol val="none"/>
          </c:marker>
          <c:val>
            <c:numRef>
              <c:f>Sheet1!$AP$7:$AP$14</c:f>
            </c:numRef>
          </c:val>
        </c:ser>
        <c:ser>
          <c:idx val="26"/>
          <c:order val="26"/>
          <c:marker>
            <c:symbol val="none"/>
          </c:marker>
          <c:val>
            <c:numRef>
              <c:f>Sheet1!$AQ$7:$AQ$14</c:f>
            </c:numRef>
          </c:val>
        </c:ser>
        <c:ser>
          <c:idx val="27"/>
          <c:order val="27"/>
          <c:marker>
            <c:symbol val="none"/>
          </c:marker>
          <c:val>
            <c:numRef>
              <c:f>Sheet1!$AR$7:$AR$14</c:f>
            </c:numRef>
          </c:val>
        </c:ser>
        <c:ser>
          <c:idx val="28"/>
          <c:order val="28"/>
          <c:marker>
            <c:symbol val="none"/>
          </c:marker>
          <c:val>
            <c:numRef>
              <c:f>Sheet1!$AS$7:$AS$14</c:f>
            </c:numRef>
          </c:val>
        </c:ser>
        <c:ser>
          <c:idx val="29"/>
          <c:order val="29"/>
          <c:marker>
            <c:symbol val="none"/>
          </c:marker>
          <c:val>
            <c:numRef>
              <c:f>Sheet1!$AT$7:$AT$14</c:f>
            </c:numRef>
          </c:val>
        </c:ser>
        <c:ser>
          <c:idx val="30"/>
          <c:order val="30"/>
          <c:marker>
            <c:symbol val="none"/>
          </c:marker>
          <c:val>
            <c:numRef>
              <c:f>Sheet1!$AU$7:$AU$14</c:f>
            </c:numRef>
          </c:val>
        </c:ser>
        <c:ser>
          <c:idx val="31"/>
          <c:order val="31"/>
          <c:marker>
            <c:symbol val="none"/>
          </c:marker>
          <c:val>
            <c:numRef>
              <c:f>Sheet1!$AV$7:$AV$14</c:f>
            </c:numRef>
          </c:val>
        </c:ser>
        <c:ser>
          <c:idx val="32"/>
          <c:order val="32"/>
          <c:marker>
            <c:symbol val="none"/>
          </c:marker>
          <c:val>
            <c:numRef>
              <c:f>Sheet1!$AW$7:$AW$14</c:f>
            </c:numRef>
          </c:val>
        </c:ser>
        <c:ser>
          <c:idx val="33"/>
          <c:order val="33"/>
          <c:marker>
            <c:symbol val="none"/>
          </c:marker>
          <c:val>
            <c:numRef>
              <c:f>Sheet1!$AX$7:$AX$14</c:f>
            </c:numRef>
          </c:val>
        </c:ser>
        <c:ser>
          <c:idx val="34"/>
          <c:order val="34"/>
          <c:marker>
            <c:symbol val="none"/>
          </c:marker>
          <c:val>
            <c:numRef>
              <c:f>Sheet1!$AY$7:$AY$14</c:f>
            </c:numRef>
          </c:val>
        </c:ser>
        <c:ser>
          <c:idx val="35"/>
          <c:order val="35"/>
          <c:marker>
            <c:symbol val="none"/>
          </c:marker>
          <c:val>
            <c:numRef>
              <c:f>Sheet1!$AZ$7:$AZ$14</c:f>
            </c:numRef>
          </c:val>
        </c:ser>
        <c:ser>
          <c:idx val="36"/>
          <c:order val="36"/>
          <c:marker>
            <c:symbol val="none"/>
          </c:marker>
          <c:val>
            <c:numRef>
              <c:f>Sheet1!$BA$7:$BA$14</c:f>
            </c:numRef>
          </c:val>
        </c:ser>
        <c:ser>
          <c:idx val="37"/>
          <c:order val="37"/>
          <c:marker>
            <c:symbol val="none"/>
          </c:marker>
          <c:val>
            <c:numRef>
              <c:f>Sheet1!$BB$7:$BB$14</c:f>
            </c:numRef>
          </c:val>
        </c:ser>
        <c:ser>
          <c:idx val="38"/>
          <c:order val="38"/>
          <c:marker>
            <c:symbol val="none"/>
          </c:marker>
          <c:val>
            <c:numRef>
              <c:f>Sheet1!$BC$7:$BC$14</c:f>
            </c:numRef>
          </c:val>
        </c:ser>
        <c:ser>
          <c:idx val="39"/>
          <c:order val="39"/>
          <c:marker>
            <c:symbol val="none"/>
          </c:marker>
          <c:val>
            <c:numRef>
              <c:f>Sheet1!$BD$7:$BD$14</c:f>
            </c:numRef>
          </c:val>
        </c:ser>
        <c:ser>
          <c:idx val="40"/>
          <c:order val="40"/>
          <c:marker>
            <c:symbol val="none"/>
          </c:marker>
          <c:val>
            <c:numRef>
              <c:f>Sheet1!$BE$7:$BE$14</c:f>
            </c:numRef>
          </c:val>
        </c:ser>
        <c:ser>
          <c:idx val="41"/>
          <c:order val="41"/>
          <c:marker>
            <c:symbol val="none"/>
          </c:marker>
          <c:val>
            <c:numRef>
              <c:f>Sheet1!$BF$7:$BF$14</c:f>
            </c:numRef>
          </c:val>
        </c:ser>
        <c:ser>
          <c:idx val="42"/>
          <c:order val="42"/>
          <c:marker>
            <c:symbol val="none"/>
          </c:marker>
          <c:val>
            <c:numRef>
              <c:f>Sheet1!$BG$7:$BG$14</c:f>
            </c:numRef>
          </c:val>
        </c:ser>
        <c:ser>
          <c:idx val="43"/>
          <c:order val="43"/>
          <c:marker>
            <c:symbol val="none"/>
          </c:marker>
          <c:val>
            <c:numRef>
              <c:f>Sheet1!$BH$7:$BH$14</c:f>
            </c:numRef>
          </c:val>
        </c:ser>
        <c:ser>
          <c:idx val="44"/>
          <c:order val="44"/>
          <c:marker>
            <c:symbol val="none"/>
          </c:marker>
          <c:val>
            <c:numRef>
              <c:f>Sheet1!$BI$7:$BI$14</c:f>
            </c:numRef>
          </c:val>
        </c:ser>
        <c:ser>
          <c:idx val="45"/>
          <c:order val="45"/>
          <c:marker>
            <c:symbol val="none"/>
          </c:marker>
          <c:val>
            <c:numRef>
              <c:f>Sheet1!$BJ$7:$BJ$14</c:f>
            </c:numRef>
          </c:val>
        </c:ser>
        <c:ser>
          <c:idx val="46"/>
          <c:order val="46"/>
          <c:marker>
            <c:symbol val="none"/>
          </c:marker>
          <c:val>
            <c:numRef>
              <c:f>Sheet1!$BK$7:$BK$14</c:f>
            </c:numRef>
          </c:val>
        </c:ser>
        <c:ser>
          <c:idx val="47"/>
          <c:order val="47"/>
          <c:marker>
            <c:symbol val="none"/>
          </c:marker>
          <c:val>
            <c:numRef>
              <c:f>Sheet1!$BL$7:$BL$14</c:f>
            </c:numRef>
          </c:val>
        </c:ser>
        <c:ser>
          <c:idx val="48"/>
          <c:order val="48"/>
          <c:marker>
            <c:symbol val="none"/>
          </c:marker>
          <c:val>
            <c:numRef>
              <c:f>Sheet1!$BM$7:$BM$14</c:f>
            </c:numRef>
          </c:val>
        </c:ser>
        <c:ser>
          <c:idx val="49"/>
          <c:order val="49"/>
          <c:marker>
            <c:symbol val="none"/>
          </c:marker>
          <c:val>
            <c:numRef>
              <c:f>Sheet1!$BN$7:$BN$14</c:f>
            </c:numRef>
          </c:val>
        </c:ser>
        <c:ser>
          <c:idx val="50"/>
          <c:order val="50"/>
          <c:marker>
            <c:symbol val="none"/>
          </c:marker>
          <c:val>
            <c:numRef>
              <c:f>Sheet1!$BO$7:$BO$14</c:f>
            </c:numRef>
          </c:val>
        </c:ser>
        <c:ser>
          <c:idx val="51"/>
          <c:order val="51"/>
          <c:marker>
            <c:symbol val="none"/>
          </c:marker>
          <c:val>
            <c:numRef>
              <c:f>Sheet1!$BP$7:$BP$14</c:f>
            </c:numRef>
          </c:val>
        </c:ser>
        <c:ser>
          <c:idx val="52"/>
          <c:order val="52"/>
          <c:marker>
            <c:symbol val="none"/>
          </c:marker>
          <c:val>
            <c:numRef>
              <c:f>Sheet1!$BQ$7:$BQ$14</c:f>
            </c:numRef>
          </c:val>
        </c:ser>
        <c:ser>
          <c:idx val="53"/>
          <c:order val="53"/>
          <c:marker>
            <c:symbol val="none"/>
          </c:marker>
          <c:val>
            <c:numRef>
              <c:f>Sheet1!$BR$7:$BR$14</c:f>
            </c:numRef>
          </c:val>
        </c:ser>
        <c:ser>
          <c:idx val="54"/>
          <c:order val="54"/>
          <c:marker>
            <c:symbol val="none"/>
          </c:marker>
          <c:val>
            <c:numRef>
              <c:f>Sheet1!$BS$7:$BS$14</c:f>
            </c:numRef>
          </c:val>
        </c:ser>
        <c:ser>
          <c:idx val="55"/>
          <c:order val="55"/>
          <c:marker>
            <c:symbol val="none"/>
          </c:marker>
          <c:val>
            <c:numRef>
              <c:f>Sheet1!$BT$7:$BT$14</c:f>
            </c:numRef>
          </c:val>
        </c:ser>
        <c:ser>
          <c:idx val="56"/>
          <c:order val="56"/>
          <c:marker>
            <c:symbol val="none"/>
          </c:marker>
          <c:val>
            <c:numRef>
              <c:f>Sheet1!$BU$7:$BU$14</c:f>
            </c:numRef>
          </c:val>
        </c:ser>
        <c:ser>
          <c:idx val="57"/>
          <c:order val="57"/>
          <c:marker>
            <c:symbol val="none"/>
          </c:marker>
          <c:val>
            <c:numRef>
              <c:f>Sheet1!$BV$7:$BV$14</c:f>
            </c:numRef>
          </c:val>
        </c:ser>
        <c:ser>
          <c:idx val="58"/>
          <c:order val="58"/>
          <c:marker>
            <c:symbol val="none"/>
          </c:marker>
          <c:val>
            <c:numRef>
              <c:f>Sheet1!$BW$7:$BW$14</c:f>
            </c:numRef>
          </c:val>
        </c:ser>
        <c:ser>
          <c:idx val="59"/>
          <c:order val="59"/>
          <c:marker>
            <c:symbol val="none"/>
          </c:marker>
          <c:val>
            <c:numRef>
              <c:f>Sheet1!$BX$7:$BX$14</c:f>
            </c:numRef>
          </c:val>
        </c:ser>
        <c:ser>
          <c:idx val="60"/>
          <c:order val="60"/>
          <c:marker>
            <c:symbol val="none"/>
          </c:marker>
          <c:val>
            <c:numRef>
              <c:f>Sheet1!$BY$7:$BY$14</c:f>
            </c:numRef>
          </c:val>
        </c:ser>
        <c:ser>
          <c:idx val="61"/>
          <c:order val="61"/>
          <c:marker>
            <c:symbol val="none"/>
          </c:marker>
          <c:val>
            <c:numRef>
              <c:f>Sheet1!$BZ$7:$BZ$14</c:f>
            </c:numRef>
          </c:val>
        </c:ser>
        <c:ser>
          <c:idx val="62"/>
          <c:order val="62"/>
          <c:marker>
            <c:symbol val="none"/>
          </c:marker>
          <c:val>
            <c:numRef>
              <c:f>Sheet1!$CA$7:$CA$14</c:f>
            </c:numRef>
          </c:val>
        </c:ser>
        <c:ser>
          <c:idx val="63"/>
          <c:order val="63"/>
          <c:marker>
            <c:symbol val="none"/>
          </c:marker>
          <c:val>
            <c:numRef>
              <c:f>Sheet1!$CB$7:$CB$14</c:f>
            </c:numRef>
          </c:val>
        </c:ser>
        <c:ser>
          <c:idx val="64"/>
          <c:order val="64"/>
          <c:marker>
            <c:symbol val="none"/>
          </c:marker>
          <c:val>
            <c:numRef>
              <c:f>Sheet1!$CC$7:$CC$14</c:f>
            </c:numRef>
          </c:val>
        </c:ser>
        <c:ser>
          <c:idx val="65"/>
          <c:order val="65"/>
          <c:marker>
            <c:symbol val="none"/>
          </c:marker>
          <c:val>
            <c:numRef>
              <c:f>Sheet1!$CD$7:$CD$14</c:f>
            </c:numRef>
          </c:val>
        </c:ser>
        <c:ser>
          <c:idx val="66"/>
          <c:order val="66"/>
          <c:marker>
            <c:symbol val="none"/>
          </c:marker>
          <c:val>
            <c:numRef>
              <c:f>Sheet1!$CE$7:$CE$14</c:f>
            </c:numRef>
          </c:val>
        </c:ser>
        <c:ser>
          <c:idx val="67"/>
          <c:order val="67"/>
          <c:marker>
            <c:symbol val="none"/>
          </c:marker>
          <c:val>
            <c:numRef>
              <c:f>Sheet1!$CF$7:$CF$14</c:f>
            </c:numRef>
          </c:val>
        </c:ser>
        <c:ser>
          <c:idx val="68"/>
          <c:order val="68"/>
          <c:marker>
            <c:symbol val="none"/>
          </c:marker>
          <c:val>
            <c:numRef>
              <c:f>Sheet1!$CG$7:$CG$14</c:f>
            </c:numRef>
          </c:val>
        </c:ser>
        <c:ser>
          <c:idx val="69"/>
          <c:order val="69"/>
          <c:marker>
            <c:symbol val="none"/>
          </c:marker>
          <c:val>
            <c:numRef>
              <c:f>Sheet1!$CH$7:$CH$14</c:f>
            </c:numRef>
          </c:val>
        </c:ser>
        <c:ser>
          <c:idx val="70"/>
          <c:order val="70"/>
          <c:marker>
            <c:symbol val="none"/>
          </c:marker>
          <c:val>
            <c:numRef>
              <c:f>Sheet1!$CI$7:$CI$14</c:f>
            </c:numRef>
          </c:val>
        </c:ser>
        <c:ser>
          <c:idx val="71"/>
          <c:order val="71"/>
          <c:marker>
            <c:symbol val="none"/>
          </c:marker>
          <c:val>
            <c:numRef>
              <c:f>Sheet1!$CJ$7:$CJ$14</c:f>
            </c:numRef>
          </c:val>
        </c:ser>
        <c:ser>
          <c:idx val="72"/>
          <c:order val="72"/>
          <c:marker>
            <c:symbol val="none"/>
          </c:marker>
          <c:val>
            <c:numRef>
              <c:f>Sheet1!$CK$7:$CK$14</c:f>
            </c:numRef>
          </c:val>
        </c:ser>
        <c:ser>
          <c:idx val="73"/>
          <c:order val="73"/>
          <c:marker>
            <c:symbol val="none"/>
          </c:marker>
          <c:val>
            <c:numRef>
              <c:f>Sheet1!$CL$7:$CL$14</c:f>
            </c:numRef>
          </c:val>
        </c:ser>
        <c:ser>
          <c:idx val="74"/>
          <c:order val="74"/>
          <c:marker>
            <c:symbol val="none"/>
          </c:marker>
          <c:val>
            <c:numRef>
              <c:f>Sheet1!$CM$7:$CM$14</c:f>
            </c:numRef>
          </c:val>
        </c:ser>
        <c:ser>
          <c:idx val="75"/>
          <c:order val="75"/>
          <c:marker>
            <c:symbol val="none"/>
          </c:marker>
          <c:val>
            <c:numRef>
              <c:f>Sheet1!$CN$7:$CN$14</c:f>
            </c:numRef>
          </c:val>
        </c:ser>
        <c:ser>
          <c:idx val="76"/>
          <c:order val="76"/>
          <c:marker>
            <c:symbol val="none"/>
          </c:marker>
          <c:val>
            <c:numRef>
              <c:f>Sheet1!$CO$7:$CO$14</c:f>
            </c:numRef>
          </c:val>
        </c:ser>
        <c:ser>
          <c:idx val="77"/>
          <c:order val="77"/>
          <c:marker>
            <c:symbol val="none"/>
          </c:marker>
          <c:val>
            <c:numRef>
              <c:f>Sheet1!$CP$7:$CP$14</c:f>
            </c:numRef>
          </c:val>
        </c:ser>
        <c:ser>
          <c:idx val="78"/>
          <c:order val="78"/>
          <c:marker>
            <c:symbol val="none"/>
          </c:marker>
          <c:val>
            <c:numRef>
              <c:f>Sheet1!$CQ$7:$CQ$14</c:f>
            </c:numRef>
          </c:val>
        </c:ser>
        <c:ser>
          <c:idx val="79"/>
          <c:order val="79"/>
          <c:marker>
            <c:symbol val="none"/>
          </c:marker>
          <c:val>
            <c:numRef>
              <c:f>Sheet1!$CR$7:$CR$14</c:f>
            </c:numRef>
          </c:val>
        </c:ser>
        <c:ser>
          <c:idx val="80"/>
          <c:order val="80"/>
          <c:marker>
            <c:symbol val="none"/>
          </c:marker>
          <c:val>
            <c:numRef>
              <c:f>Sheet1!$CS$7:$CS$14</c:f>
            </c:numRef>
          </c:val>
        </c:ser>
        <c:ser>
          <c:idx val="81"/>
          <c:order val="81"/>
          <c:marker>
            <c:symbol val="none"/>
          </c:marker>
          <c:val>
            <c:numRef>
              <c:f>Sheet1!$CT$7:$CT$14</c:f>
            </c:numRef>
          </c:val>
        </c:ser>
        <c:ser>
          <c:idx val="82"/>
          <c:order val="82"/>
          <c:marker>
            <c:symbol val="none"/>
          </c:marker>
          <c:val>
            <c:numRef>
              <c:f>Sheet1!$CU$7:$CU$14</c:f>
            </c:numRef>
          </c:val>
        </c:ser>
        <c:ser>
          <c:idx val="83"/>
          <c:order val="83"/>
          <c:marker>
            <c:symbol val="none"/>
          </c:marker>
          <c:val>
            <c:numRef>
              <c:f>Sheet1!$CV$7:$CV$14</c:f>
            </c:numRef>
          </c:val>
        </c:ser>
        <c:ser>
          <c:idx val="84"/>
          <c:order val="84"/>
          <c:marker>
            <c:symbol val="none"/>
          </c:marker>
          <c:val>
            <c:numRef>
              <c:f>Sheet1!$CW$7:$CW$14</c:f>
            </c:numRef>
          </c:val>
        </c:ser>
        <c:ser>
          <c:idx val="85"/>
          <c:order val="85"/>
          <c:marker>
            <c:symbol val="none"/>
          </c:marker>
          <c:val>
            <c:numRef>
              <c:f>Sheet1!$CX$7:$CX$14</c:f>
            </c:numRef>
          </c:val>
        </c:ser>
        <c:ser>
          <c:idx val="86"/>
          <c:order val="86"/>
          <c:marker>
            <c:symbol val="none"/>
          </c:marker>
          <c:val>
            <c:numRef>
              <c:f>Sheet1!$CY$7:$CY$14</c:f>
            </c:numRef>
          </c:val>
        </c:ser>
        <c:ser>
          <c:idx val="87"/>
          <c:order val="87"/>
          <c:marker>
            <c:symbol val="none"/>
          </c:marker>
          <c:val>
            <c:numRef>
              <c:f>Sheet1!$CZ$7:$CZ$14</c:f>
            </c:numRef>
          </c:val>
        </c:ser>
        <c:ser>
          <c:idx val="88"/>
          <c:order val="88"/>
          <c:marker>
            <c:symbol val="none"/>
          </c:marker>
          <c:val>
            <c:numRef>
              <c:f>Sheet1!$DA$7:$DA$14</c:f>
            </c:numRef>
          </c:val>
        </c:ser>
        <c:ser>
          <c:idx val="89"/>
          <c:order val="89"/>
          <c:marker>
            <c:symbol val="none"/>
          </c:marker>
          <c:val>
            <c:numRef>
              <c:f>Sheet1!$DB$7:$DB$14</c:f>
            </c:numRef>
          </c:val>
        </c:ser>
        <c:ser>
          <c:idx val="90"/>
          <c:order val="90"/>
          <c:marker>
            <c:symbol val="none"/>
          </c:marker>
          <c:val>
            <c:numRef>
              <c:f>Sheet1!$DC$7:$DC$14</c:f>
            </c:numRef>
          </c:val>
        </c:ser>
        <c:ser>
          <c:idx val="91"/>
          <c:order val="91"/>
          <c:marker>
            <c:symbol val="none"/>
          </c:marker>
          <c:val>
            <c:numRef>
              <c:f>Sheet1!$DD$7:$DD$14</c:f>
            </c:numRef>
          </c:val>
        </c:ser>
        <c:ser>
          <c:idx val="92"/>
          <c:order val="92"/>
          <c:marker>
            <c:symbol val="none"/>
          </c:marker>
          <c:val>
            <c:numRef>
              <c:f>Sheet1!$DE$7:$DE$14</c:f>
            </c:numRef>
          </c:val>
        </c:ser>
        <c:ser>
          <c:idx val="93"/>
          <c:order val="93"/>
          <c:spPr>
            <a:ln>
              <a:solidFill>
                <a:srgbClr val="FF0000"/>
              </a:solidFill>
            </a:ln>
          </c:spPr>
          <c:marker>
            <c:symbol val="none"/>
          </c:marker>
          <c:val>
            <c:numRef>
              <c:f>Sheet1!$DF$7:$DF$14</c:f>
              <c:numCache>
                <c:formatCode>"$"#,##0.00_);[Red]\("$"#,##0.00\)</c:formatCode>
                <c:ptCount val="8"/>
                <c:pt idx="0">
                  <c:v>100</c:v>
                </c:pt>
                <c:pt idx="1">
                  <c:v>67.830279938569149</c:v>
                </c:pt>
                <c:pt idx="2">
                  <c:v>54.052121264930584</c:v>
                </c:pt>
                <c:pt idx="3">
                  <c:v>46.009468765446556</c:v>
                </c:pt>
                <c:pt idx="4">
                  <c:v>40.604834301632479</c:v>
                </c:pt>
                <c:pt idx="5">
                  <c:v>36.66370516673728</c:v>
                </c:pt>
                <c:pt idx="6">
                  <c:v>33.631500188360931</c:v>
                </c:pt>
                <c:pt idx="7">
                  <c:v>31.208351461850942</c:v>
                </c:pt>
              </c:numCache>
            </c:numRef>
          </c:val>
        </c:ser>
        <c:marker val="1"/>
        <c:axId val="70260992"/>
        <c:axId val="70266880"/>
      </c:lineChart>
      <c:catAx>
        <c:axId val="70260992"/>
        <c:scaling>
          <c:orientation val="minMax"/>
        </c:scaling>
        <c:axPos val="b"/>
        <c:tickLblPos val="nextTo"/>
        <c:crossAx val="70266880"/>
        <c:crosses val="autoZero"/>
        <c:auto val="1"/>
        <c:lblAlgn val="ctr"/>
        <c:lblOffset val="100"/>
      </c:catAx>
      <c:valAx>
        <c:axId val="70266880"/>
        <c:scaling>
          <c:orientation val="minMax"/>
        </c:scaling>
        <c:axPos val="l"/>
        <c:majorGridlines/>
        <c:numFmt formatCode="#,##0.00" sourceLinked="1"/>
        <c:tickLblPos val="nextTo"/>
        <c:crossAx val="70260992"/>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231689</xdr:colOff>
      <xdr:row>9</xdr:row>
      <xdr:rowOff>68649</xdr:rowOff>
    </xdr:from>
    <xdr:to>
      <xdr:col>6</xdr:col>
      <xdr:colOff>368986</xdr:colOff>
      <xdr:row>12</xdr:row>
      <xdr:rowOff>128717</xdr:rowOff>
    </xdr:to>
    <xdr:sp macro="" textlink="">
      <xdr:nvSpPr>
        <xdr:cNvPr id="2" name="TextBox 1"/>
        <xdr:cNvSpPr txBox="1"/>
      </xdr:nvSpPr>
      <xdr:spPr>
        <a:xfrm>
          <a:off x="995405" y="2059460"/>
          <a:ext cx="2110946" cy="6521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The 87.43 appears in</a:t>
          </a:r>
          <a:br>
            <a:rPr lang="en-US" sz="1100"/>
          </a:br>
          <a:r>
            <a:rPr lang="en-US" sz="1100"/>
            <a:t>Table 1 on</a:t>
          </a:r>
          <a:r>
            <a:rPr lang="en-US" sz="1100" baseline="0"/>
            <a:t> Page 140</a:t>
          </a:r>
          <a:br>
            <a:rPr lang="en-US" sz="1100" baseline="0"/>
          </a:br>
          <a:r>
            <a:rPr lang="en-US" sz="1100" baseline="0"/>
            <a:t>When q=8</a:t>
          </a:r>
          <a:endParaRPr lang="en-US" sz="1100"/>
        </a:p>
      </xdr:txBody>
    </xdr:sp>
    <xdr:clientData/>
  </xdr:twoCellAnchor>
  <xdr:oneCellAnchor>
    <xdr:from>
      <xdr:col>11</xdr:col>
      <xdr:colOff>111555</xdr:colOff>
      <xdr:row>123</xdr:row>
      <xdr:rowOff>137296</xdr:rowOff>
    </xdr:from>
    <xdr:ext cx="3200742" cy="995406"/>
    <xdr:sp macro="" textlink="">
      <xdr:nvSpPr>
        <xdr:cNvPr id="3" name="TextBox 2"/>
        <xdr:cNvSpPr txBox="1"/>
      </xdr:nvSpPr>
      <xdr:spPr>
        <a:xfrm>
          <a:off x="4985609" y="4436418"/>
          <a:ext cx="3200742" cy="995406"/>
        </a:xfrm>
        <a:prstGeom prst="rect">
          <a:avLst/>
        </a:prstGeom>
        <a:solidFill>
          <a:srgbClr val="92D05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latin typeface="+mn-lt"/>
              <a:ea typeface="+mn-ea"/>
              <a:cs typeface="+mn-cs"/>
            </a:rPr>
            <a:t>Jensen's</a:t>
          </a:r>
          <a:r>
            <a:rPr lang="en-US" sz="1100" baseline="0">
              <a:solidFill>
                <a:schemeClr val="tx1"/>
              </a:solidFill>
              <a:latin typeface="+mn-lt"/>
              <a:ea typeface="+mn-ea"/>
              <a:cs typeface="+mn-cs"/>
            </a:rPr>
            <a:t> model seeks to find a constant learning rate C that yields the same V(q) total variable </a:t>
          </a:r>
          <a:br>
            <a:rPr lang="en-US" sz="1100" baseline="0">
              <a:solidFill>
                <a:schemeClr val="tx1"/>
              </a:solidFill>
              <a:latin typeface="+mn-lt"/>
              <a:ea typeface="+mn-ea"/>
              <a:cs typeface="+mn-cs"/>
            </a:rPr>
          </a:br>
          <a:r>
            <a:rPr lang="en-US" sz="1100" baseline="0">
              <a:solidFill>
                <a:schemeClr val="tx1"/>
              </a:solidFill>
              <a:latin typeface="+mn-lt"/>
              <a:ea typeface="+mn-ea"/>
              <a:cs typeface="+mn-cs"/>
            </a:rPr>
            <a:t>cost as the I learning rate on unit margin cost u(j).</a:t>
          </a:r>
          <a:endParaRPr lang="en-US" sz="1100">
            <a:solidFill>
              <a:schemeClr val="tx1"/>
            </a:solidFill>
            <a:latin typeface="+mn-lt"/>
            <a:ea typeface="+mn-ea"/>
            <a:cs typeface="+mn-cs"/>
          </a:endParaRPr>
        </a:p>
        <a:p>
          <a:endParaRPr lang="en-US" sz="1100"/>
        </a:p>
      </xdr:txBody>
    </xdr:sp>
    <xdr:clientData/>
  </xdr:oneCellAnchor>
  <xdr:twoCellAnchor>
    <xdr:from>
      <xdr:col>11</xdr:col>
      <xdr:colOff>154458</xdr:colOff>
      <xdr:row>142</xdr:row>
      <xdr:rowOff>154460</xdr:rowOff>
    </xdr:from>
    <xdr:to>
      <xdr:col>112</xdr:col>
      <xdr:colOff>94390</xdr:colOff>
      <xdr:row>149</xdr:row>
      <xdr:rowOff>25744</xdr:rowOff>
    </xdr:to>
    <xdr:sp macro="" textlink="">
      <xdr:nvSpPr>
        <xdr:cNvPr id="4" name="TextBox 3"/>
        <xdr:cNvSpPr txBox="1"/>
      </xdr:nvSpPr>
      <xdr:spPr>
        <a:xfrm>
          <a:off x="5028512" y="7585676"/>
          <a:ext cx="4230473" cy="1012568"/>
        </a:xfrm>
        <a:prstGeom prst="rect">
          <a:avLst/>
        </a:prstGeom>
        <a:solidFill>
          <a:srgbClr val="FFFF00"/>
        </a:solidFill>
        <a:ln w="9525" cmpd="sng">
          <a:solidFill>
            <a:srgbClr val="FFFF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Jensen's</a:t>
          </a:r>
          <a:r>
            <a:rPr lang="en-US" sz="1100" baseline="0">
              <a:solidFill>
                <a:schemeClr val="dk1"/>
              </a:solidFill>
              <a:latin typeface="+mn-lt"/>
              <a:ea typeface="+mn-ea"/>
              <a:cs typeface="+mn-cs"/>
            </a:rPr>
            <a:t> model seeks to find a constant learning rate</a:t>
          </a:r>
          <a:br>
            <a:rPr lang="en-US" sz="1100" baseline="0">
              <a:solidFill>
                <a:schemeClr val="dk1"/>
              </a:solidFill>
              <a:latin typeface="+mn-lt"/>
              <a:ea typeface="+mn-ea"/>
              <a:cs typeface="+mn-cs"/>
            </a:rPr>
          </a:br>
          <a:r>
            <a:rPr lang="en-US" sz="1100" baseline="0">
              <a:solidFill>
                <a:schemeClr val="dk1"/>
              </a:solidFill>
              <a:latin typeface="+mn-lt"/>
              <a:ea typeface="+mn-ea"/>
              <a:cs typeface="+mn-cs"/>
            </a:rPr>
            <a:t>equivalent I that yields the same V(q) total variable </a:t>
          </a:r>
          <a:br>
            <a:rPr lang="en-US" sz="1100" baseline="0">
              <a:solidFill>
                <a:schemeClr val="dk1"/>
              </a:solidFill>
              <a:latin typeface="+mn-lt"/>
              <a:ea typeface="+mn-ea"/>
              <a:cs typeface="+mn-cs"/>
            </a:rPr>
          </a:br>
          <a:r>
            <a:rPr lang="en-US" sz="1100" baseline="0">
              <a:solidFill>
                <a:schemeClr val="dk1"/>
              </a:solidFill>
              <a:latin typeface="+mn-lt"/>
              <a:ea typeface="+mn-ea"/>
              <a:cs typeface="+mn-cs"/>
            </a:rPr>
            <a:t>cost as the C learning rate on cumulative average cost.</a:t>
          </a:r>
          <a:endParaRPr lang="en-US" sz="1100">
            <a:solidFill>
              <a:schemeClr val="dk1"/>
            </a:solidFill>
            <a:latin typeface="+mn-lt"/>
            <a:ea typeface="+mn-ea"/>
            <a:cs typeface="+mn-cs"/>
          </a:endParaRPr>
        </a:p>
        <a:p>
          <a:endParaRPr lang="en-US" sz="1100"/>
        </a:p>
      </xdr:txBody>
    </xdr:sp>
    <xdr:clientData/>
  </xdr:twoCellAnchor>
  <xdr:twoCellAnchor>
    <xdr:from>
      <xdr:col>11</xdr:col>
      <xdr:colOff>102973</xdr:colOff>
      <xdr:row>162</xdr:row>
      <xdr:rowOff>120135</xdr:rowOff>
    </xdr:from>
    <xdr:to>
      <xdr:col>111</xdr:col>
      <xdr:colOff>8581</xdr:colOff>
      <xdr:row>167</xdr:row>
      <xdr:rowOff>94392</xdr:rowOff>
    </xdr:to>
    <xdr:sp macro="" textlink="">
      <xdr:nvSpPr>
        <xdr:cNvPr id="5" name="TextBox 4"/>
        <xdr:cNvSpPr txBox="1"/>
      </xdr:nvSpPr>
      <xdr:spPr>
        <a:xfrm>
          <a:off x="4977027" y="10846486"/>
          <a:ext cx="3586892" cy="78946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Jensen's</a:t>
          </a:r>
          <a:r>
            <a:rPr lang="en-US" sz="1100" baseline="0">
              <a:solidFill>
                <a:schemeClr val="dk1"/>
              </a:solidFill>
              <a:latin typeface="+mn-lt"/>
              <a:ea typeface="+mn-ea"/>
              <a:cs typeface="+mn-cs"/>
            </a:rPr>
            <a:t> model seeks to find a constant learning rate C that yields the same V(q) total variable </a:t>
          </a:r>
          <a:br>
            <a:rPr lang="en-US" sz="1100" baseline="0">
              <a:solidFill>
                <a:schemeClr val="dk1"/>
              </a:solidFill>
              <a:latin typeface="+mn-lt"/>
              <a:ea typeface="+mn-ea"/>
              <a:cs typeface="+mn-cs"/>
            </a:rPr>
          </a:br>
          <a:r>
            <a:rPr lang="en-US" sz="1100" baseline="0">
              <a:solidFill>
                <a:schemeClr val="dk1"/>
              </a:solidFill>
              <a:latin typeface="+mn-lt"/>
              <a:ea typeface="+mn-ea"/>
              <a:cs typeface="+mn-cs"/>
            </a:rPr>
            <a:t>cost as the I learning rate on unit margin cost u(j).</a:t>
          </a:r>
          <a:endParaRPr lang="en-US" sz="1100"/>
        </a:p>
      </xdr:txBody>
    </xdr:sp>
    <xdr:clientData/>
  </xdr:twoCellAnchor>
  <xdr:twoCellAnchor>
    <xdr:from>
      <xdr:col>11</xdr:col>
      <xdr:colOff>137297</xdr:colOff>
      <xdr:row>184</xdr:row>
      <xdr:rowOff>85810</xdr:rowOff>
    </xdr:from>
    <xdr:to>
      <xdr:col>111</xdr:col>
      <xdr:colOff>17162</xdr:colOff>
      <xdr:row>189</xdr:row>
      <xdr:rowOff>120135</xdr:rowOff>
    </xdr:to>
    <xdr:sp macro="" textlink="">
      <xdr:nvSpPr>
        <xdr:cNvPr id="6" name="TextBox 5"/>
        <xdr:cNvSpPr txBox="1"/>
      </xdr:nvSpPr>
      <xdr:spPr>
        <a:xfrm>
          <a:off x="5011351" y="14433378"/>
          <a:ext cx="3561149" cy="84952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Jensen's</a:t>
          </a:r>
          <a:r>
            <a:rPr lang="en-US" sz="1100" baseline="0">
              <a:solidFill>
                <a:schemeClr val="dk1"/>
              </a:solidFill>
              <a:latin typeface="+mn-lt"/>
              <a:ea typeface="+mn-ea"/>
              <a:cs typeface="+mn-cs"/>
            </a:rPr>
            <a:t> model seeks to find a constant learning rate</a:t>
          </a:r>
          <a:br>
            <a:rPr lang="en-US" sz="1100" baseline="0">
              <a:solidFill>
                <a:schemeClr val="dk1"/>
              </a:solidFill>
              <a:latin typeface="+mn-lt"/>
              <a:ea typeface="+mn-ea"/>
              <a:cs typeface="+mn-cs"/>
            </a:rPr>
          </a:br>
          <a:r>
            <a:rPr lang="en-US" sz="1100" baseline="0">
              <a:solidFill>
                <a:schemeClr val="dk1"/>
              </a:solidFill>
              <a:latin typeface="+mn-lt"/>
              <a:ea typeface="+mn-ea"/>
              <a:cs typeface="+mn-cs"/>
            </a:rPr>
            <a:t>equivalent I that yields the same V(q) total variable </a:t>
          </a:r>
          <a:br>
            <a:rPr lang="en-US" sz="1100" baseline="0">
              <a:solidFill>
                <a:schemeClr val="dk1"/>
              </a:solidFill>
              <a:latin typeface="+mn-lt"/>
              <a:ea typeface="+mn-ea"/>
              <a:cs typeface="+mn-cs"/>
            </a:rPr>
          </a:br>
          <a:r>
            <a:rPr lang="en-US" sz="1100" baseline="0">
              <a:solidFill>
                <a:schemeClr val="dk1"/>
              </a:solidFill>
              <a:latin typeface="+mn-lt"/>
              <a:ea typeface="+mn-ea"/>
              <a:cs typeface="+mn-cs"/>
            </a:rPr>
            <a:t>cost as the C learning rate on cumulative average cost.</a:t>
          </a:r>
          <a:endParaRPr lang="en-US" sz="1100">
            <a:solidFill>
              <a:schemeClr val="dk1"/>
            </a:solidFill>
            <a:latin typeface="+mn-lt"/>
            <a:ea typeface="+mn-ea"/>
            <a:cs typeface="+mn-cs"/>
          </a:endParaRPr>
        </a:p>
        <a:p>
          <a:endParaRPr lang="en-US" sz="1100"/>
        </a:p>
      </xdr:txBody>
    </xdr:sp>
    <xdr:clientData/>
  </xdr:twoCellAnchor>
  <xdr:twoCellAnchor>
    <xdr:from>
      <xdr:col>0</xdr:col>
      <xdr:colOff>51486</xdr:colOff>
      <xdr:row>194</xdr:row>
      <xdr:rowOff>17160</xdr:rowOff>
    </xdr:from>
    <xdr:to>
      <xdr:col>16</xdr:col>
      <xdr:colOff>283175</xdr:colOff>
      <xdr:row>235</xdr:row>
      <xdr:rowOff>8581</xdr:rowOff>
    </xdr:to>
    <xdr:sp macro="" textlink="">
      <xdr:nvSpPr>
        <xdr:cNvPr id="7" name="TextBox 6"/>
        <xdr:cNvSpPr txBox="1"/>
      </xdr:nvSpPr>
      <xdr:spPr>
        <a:xfrm>
          <a:off x="51486" y="16003714"/>
          <a:ext cx="7079392" cy="6676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From  http://www.trinity.edu/rjensen/TheoryLearningCurves.htm </a:t>
          </a:r>
        </a:p>
        <a:p>
          <a:endParaRPr lang="en-US" sz="1100">
            <a:solidFill>
              <a:schemeClr val="dk1"/>
            </a:solidFill>
            <a:latin typeface="+mn-lt"/>
            <a:ea typeface="+mn-ea"/>
            <a:cs typeface="+mn-cs"/>
          </a:endParaRPr>
        </a:p>
        <a:p>
          <a:r>
            <a:rPr lang="en-US"/>
            <a:t>"Reconciliation of Learning Rates Between the Cumulative Average Versus Incremental Learning Rate Models," by Robert E. Jensen,  </a:t>
          </a:r>
          <a:r>
            <a:rPr lang="en-US" sz="1100" i="1">
              <a:solidFill>
                <a:schemeClr val="dk1"/>
              </a:solidFill>
              <a:latin typeface="+mn-lt"/>
              <a:ea typeface="+mn-ea"/>
              <a:cs typeface="+mn-cs"/>
            </a:rPr>
            <a:t>Scandinavian Journal of Management</a:t>
          </a:r>
          <a:r>
            <a:rPr lang="en-US"/>
            <a:t>, Vol. 7, No. 2, 1991, 137-142 --- </a:t>
          </a:r>
          <a:br>
            <a:rPr lang="en-US"/>
          </a:br>
          <a:r>
            <a:rPr lang="en-US" sz="1100">
              <a:solidFill>
                <a:schemeClr val="dk1"/>
              </a:solidFill>
              <a:latin typeface="+mn-lt"/>
              <a:ea typeface="+mn-ea"/>
              <a:cs typeface="+mn-cs"/>
              <a:hlinkClick xmlns:r="http://schemas.openxmlformats.org/officeDocument/2006/relationships" r:id=""/>
            </a:rPr>
            <a:t>http://www.cs.trinity.edu/~rjensen/temp/WorkingPaper275.pdf</a:t>
          </a:r>
          <a:r>
            <a:rPr lang="en-US" sz="1100">
              <a:solidFill>
                <a:schemeClr val="dk1"/>
              </a:solidFill>
              <a:latin typeface="+mn-lt"/>
              <a:ea typeface="+mn-ea"/>
              <a:cs typeface="+mn-cs"/>
            </a:rPr>
            <a:t>  </a:t>
          </a:r>
          <a:endParaRPr lang="en-US"/>
        </a:p>
        <a:p>
          <a:r>
            <a:rPr lang="en-US"/>
            <a:t>After nearly 20 years I completely forgot about this paper that I drafted in 1989. In 1989 I did not own a PC. Being an old teacher of FORTRAN and COBAL, I could've written a main frame computer program to solve the formulas in the SJM paper, but at the time Trinity University was having troubles with its main frame computer, and I did not own or use a PC until I purchased a PC in 1990. In 1989 I spend days on an HP memory calculator solving the formulas in Table 1 of the paper.</a:t>
          </a:r>
        </a:p>
        <a:p>
          <a:endParaRPr lang="en-US"/>
        </a:p>
        <a:p>
          <a:r>
            <a:rPr lang="en-US"/>
            <a:t>Out of the blue on September 14, 2010 I received a message from a very polite Australian professor named Chris Deeley who challenged the computations in my SJM paper published in 1991. My initial reaction was that he was probably correct since I'd never subsequently verified my 1989 HP calculator solutions with any modern software like Excel. Subsequently, I think I have verified the numbers in the paper by using Excel. However, just for the heck of it I also verified some of the key numbers using Wolfram Alpha (WA). I'm truly impressed with some of the things WA will generate that cannot be generated in Excel.</a:t>
          </a:r>
        </a:p>
        <a:p>
          <a:endParaRPr lang="en-US"/>
        </a:p>
        <a:p>
          <a:r>
            <a:rPr lang="en-US"/>
            <a:t>In my particular circumstances the Goal Seek utility in Excel saved hours of tedious computations on a calculator --- </a:t>
          </a:r>
          <a:br>
            <a:rPr lang="en-US"/>
          </a:br>
          <a:r>
            <a:rPr lang="en-US">
              <a:hlinkClick xmlns:r="http://schemas.openxmlformats.org/officeDocument/2006/relationships" r:id=""/>
            </a:rPr>
            <a:t>http://office.microsoft.com/en-gb/excel-help/about-goal-seek-HP005203894.aspx</a:t>
          </a:r>
          <a:r>
            <a:rPr lang="en-US"/>
            <a:t> </a:t>
          </a:r>
        </a:p>
        <a:p>
          <a:r>
            <a:rPr lang="en-US"/>
            <a:t>It turned out that both Jensen and Deeley computed their numbers correctly under their different models. Professor Deeley defined a somewhat different incremental learning rate model. Deeley assumes the I(j,q) learning rate varies when computing each marginal unit cost u(j,q) whereas Jensen assumes the I(q) marginal unit cost varies only with the number of units, q, produced in total and the total variable cost V(q).. </a:t>
          </a:r>
        </a:p>
        <a:p>
          <a:r>
            <a:rPr lang="en-US"/>
            <a:t>Hence comparing Deeley versus Jensen outcomes is like comparing apples and oranges, although they do get the same total variable cost. It's just that the patterns of marginal unit costs differ in arriving at total variable cost. It came to my great relief that the numbers that I computed on a calculator in 1989 held up in 2010 under both Excel and Wolfram Alpha.</a:t>
          </a:r>
        </a:p>
        <a:p>
          <a:endParaRPr lang="en-US"/>
        </a:p>
        <a:p>
          <a:r>
            <a:rPr lang="en-US"/>
            <a:t>It turned out that both Jensen and Deeley computed their numbers correctly under their respective models. Professor Deeley defined a somewhat different incremental learning rate model. Deeley assumes the I(j,q) learning rate varies when computing each marginal unit cost whereas Jensen assumes the I(q) marginal unit cost varies only with the number of units, q, produced in total and the total Variable cost V(q).. Hence comparing Deeley versus Jensen outcomes is like comparing apples and oranges, although they do get the same total variable cost. It's just that the patterns of marginal unit costs differ in arriving at total variable cost. It came to my great relief that the numbers that I computed on a calculator in 1989 held up in 2010 under both Excel and Wolfram Alpha.</a:t>
          </a:r>
        </a:p>
        <a:p>
          <a:endParaRPr lang="en-US" sz="1100">
            <a:solidFill>
              <a:schemeClr val="dk1"/>
            </a:solidFill>
            <a:latin typeface="+mn-lt"/>
            <a:ea typeface="+mn-ea"/>
            <a:cs typeface="+mn-cs"/>
          </a:endParaRPr>
        </a:p>
        <a:p>
          <a:endParaRPr lang="en-US" sz="1100"/>
        </a:p>
      </xdr:txBody>
    </xdr:sp>
    <xdr:clientData/>
  </xdr:twoCellAnchor>
  <xdr:twoCellAnchor>
    <xdr:from>
      <xdr:col>110</xdr:col>
      <xdr:colOff>120136</xdr:colOff>
      <xdr:row>5</xdr:row>
      <xdr:rowOff>171622</xdr:rowOff>
    </xdr:from>
    <xdr:to>
      <xdr:col>117</xdr:col>
      <xdr:colOff>429054</xdr:colOff>
      <xdr:row>121</xdr:row>
      <xdr:rowOff>111554</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H194"/>
  <sheetViews>
    <sheetView tabSelected="1" zoomScale="111" zoomScaleNormal="111" workbookViewId="0">
      <selection sqref="A1:Q1"/>
    </sheetView>
  </sheetViews>
  <sheetFormatPr defaultRowHeight="12.75"/>
  <cols>
    <col min="1" max="1" width="4.140625" customWidth="1"/>
    <col min="2" max="2" width="7.28515625" customWidth="1"/>
    <col min="3" max="3" width="7.5703125" customWidth="1"/>
    <col min="4" max="4" width="7.85546875" customWidth="1"/>
    <col min="5" max="6" width="7.28515625" customWidth="1"/>
    <col min="7" max="7" width="7.5703125" customWidth="1"/>
    <col min="8" max="8" width="7.28515625" customWidth="1"/>
    <col min="9" max="9" width="0.85546875" customWidth="1"/>
    <col min="10" max="10" width="8.140625" customWidth="1"/>
    <col min="11" max="11" width="7.5703125" customWidth="1"/>
    <col min="12" max="12" width="7.28515625" customWidth="1"/>
    <col min="13" max="13" width="7.28515625" hidden="1" customWidth="1"/>
    <col min="14" max="15" width="7.28515625" customWidth="1"/>
    <col min="16" max="16" width="7.5703125" customWidth="1"/>
    <col min="17" max="17" width="7.28515625" customWidth="1"/>
    <col min="18" max="18" width="14.7109375" hidden="1" customWidth="1"/>
    <col min="19" max="19" width="9.140625" hidden="1" customWidth="1"/>
    <col min="20" max="20" width="9" hidden="1" customWidth="1"/>
    <col min="21" max="109" width="5.7109375" hidden="1" customWidth="1"/>
    <col min="110" max="110" width="9.42578125" bestFit="1" customWidth="1"/>
  </cols>
  <sheetData>
    <row r="1" spans="1:112" ht="25.9" customHeight="1">
      <c r="A1" s="185" t="s">
        <v>15</v>
      </c>
      <c r="B1" s="185"/>
      <c r="C1" s="185"/>
      <c r="D1" s="185"/>
      <c r="E1" s="185"/>
      <c r="F1" s="185"/>
      <c r="G1" s="185"/>
      <c r="H1" s="185"/>
      <c r="I1" s="185"/>
      <c r="J1" s="185"/>
      <c r="K1" s="185"/>
      <c r="L1" s="185"/>
      <c r="M1" s="185"/>
      <c r="N1" s="185"/>
      <c r="O1" s="186"/>
      <c r="P1" s="186"/>
      <c r="Q1" s="186"/>
      <c r="R1" s="1"/>
      <c r="S1" s="1"/>
    </row>
    <row r="2" spans="1:112" ht="22.15" customHeight="1">
      <c r="A2" s="11"/>
      <c r="B2" s="28"/>
      <c r="C2" s="29"/>
      <c r="D2" s="29"/>
      <c r="E2" s="30" t="s">
        <v>6</v>
      </c>
      <c r="F2" s="31">
        <v>0.8</v>
      </c>
      <c r="G2" s="32" t="s">
        <v>2</v>
      </c>
      <c r="H2" s="33"/>
      <c r="I2" s="61"/>
      <c r="J2" s="59"/>
      <c r="K2" s="34"/>
      <c r="L2" s="55"/>
      <c r="M2" s="69"/>
      <c r="N2" s="35" t="s">
        <v>7</v>
      </c>
      <c r="O2" s="36">
        <f>F2</f>
        <v>0.8</v>
      </c>
      <c r="P2" s="34" t="s">
        <v>2</v>
      </c>
      <c r="Q2" s="37"/>
      <c r="R2" s="1"/>
      <c r="S2" s="1"/>
    </row>
    <row r="3" spans="1:112" ht="15" customHeight="1">
      <c r="A3" s="15"/>
      <c r="B3" s="20"/>
      <c r="C3" s="18"/>
      <c r="D3" s="106"/>
      <c r="E3" s="104" t="s">
        <v>12</v>
      </c>
      <c r="F3" s="105"/>
      <c r="G3" s="19"/>
      <c r="H3" s="19"/>
      <c r="I3" s="62"/>
      <c r="J3" s="43"/>
      <c r="K3" s="25"/>
      <c r="L3" s="20"/>
      <c r="M3" s="70"/>
      <c r="N3" s="103" t="s">
        <v>14</v>
      </c>
      <c r="O3" s="42"/>
      <c r="P3" s="47"/>
      <c r="Q3" s="54"/>
      <c r="R3" s="2"/>
      <c r="S3" s="1"/>
    </row>
    <row r="4" spans="1:112" ht="15" customHeight="1">
      <c r="A4" s="15"/>
      <c r="B4" s="38"/>
      <c r="C4" s="39"/>
      <c r="D4" s="102"/>
      <c r="E4" s="48" t="s">
        <v>13</v>
      </c>
      <c r="F4" s="97"/>
      <c r="G4" s="40"/>
      <c r="H4" s="40"/>
      <c r="I4" s="63"/>
      <c r="J4" s="15"/>
      <c r="K4" s="41"/>
      <c r="L4" s="51"/>
      <c r="M4" s="71"/>
      <c r="N4" s="48" t="s">
        <v>13</v>
      </c>
      <c r="O4" s="56"/>
      <c r="P4" s="48"/>
      <c r="Q4" s="46"/>
      <c r="R4" s="2"/>
      <c r="S4" s="1"/>
    </row>
    <row r="5" spans="1:112" ht="15" customHeight="1">
      <c r="A5" s="12"/>
      <c r="B5" s="21"/>
      <c r="C5" s="17"/>
      <c r="D5" s="96"/>
      <c r="E5" s="48" t="s">
        <v>8</v>
      </c>
      <c r="F5" s="98"/>
      <c r="G5" s="13"/>
      <c r="H5" s="16"/>
      <c r="I5" s="64"/>
      <c r="J5" s="44"/>
      <c r="K5" s="14"/>
      <c r="L5" s="14"/>
      <c r="M5" s="72"/>
      <c r="N5" s="60" t="s">
        <v>8</v>
      </c>
      <c r="O5" s="45"/>
      <c r="P5" s="48"/>
      <c r="Q5" s="46"/>
      <c r="R5" s="2"/>
      <c r="S5" s="1"/>
      <c r="DF5" s="184" t="s">
        <v>49</v>
      </c>
    </row>
    <row r="6" spans="1:112" ht="18" customHeight="1">
      <c r="A6" s="26" t="s">
        <v>1</v>
      </c>
      <c r="B6" s="26" t="s">
        <v>16</v>
      </c>
      <c r="C6" s="52" t="s">
        <v>17</v>
      </c>
      <c r="D6" s="52" t="s">
        <v>0</v>
      </c>
      <c r="E6" s="27" t="s">
        <v>4</v>
      </c>
      <c r="F6" s="52" t="str">
        <f>B6</f>
        <v>U</v>
      </c>
      <c r="G6" s="52" t="str">
        <f>C6</f>
        <v>ATVC</v>
      </c>
      <c r="H6" s="52" t="str">
        <f>D6</f>
        <v>CAC</v>
      </c>
      <c r="I6" s="65" t="s">
        <v>5</v>
      </c>
      <c r="J6" s="26" t="s">
        <v>0</v>
      </c>
      <c r="K6" s="27" t="str">
        <f>G6</f>
        <v>ATVC</v>
      </c>
      <c r="L6" s="27" t="str">
        <f>F6</f>
        <v>U</v>
      </c>
      <c r="M6" s="73" t="s">
        <v>9</v>
      </c>
      <c r="N6" s="27" t="s">
        <v>3</v>
      </c>
      <c r="O6" s="53" t="str">
        <f>J6</f>
        <v>CAC</v>
      </c>
      <c r="P6" s="53" t="str">
        <f>K6</f>
        <v>ATVC</v>
      </c>
      <c r="Q6" s="57" t="str">
        <f>L6</f>
        <v>U</v>
      </c>
      <c r="R6" s="2"/>
      <c r="S6" s="1"/>
      <c r="U6" s="100">
        <v>2</v>
      </c>
      <c r="V6" s="100">
        <f>U6+1</f>
        <v>3</v>
      </c>
      <c r="W6" s="100">
        <f t="shared" ref="W6:CH6" si="0">V6+1</f>
        <v>4</v>
      </c>
      <c r="X6" s="100">
        <f t="shared" si="0"/>
        <v>5</v>
      </c>
      <c r="Y6" s="100">
        <f t="shared" si="0"/>
        <v>6</v>
      </c>
      <c r="Z6" s="100">
        <f t="shared" si="0"/>
        <v>7</v>
      </c>
      <c r="AA6" s="100">
        <f t="shared" si="0"/>
        <v>8</v>
      </c>
      <c r="AB6" s="100">
        <f t="shared" si="0"/>
        <v>9</v>
      </c>
      <c r="AC6" s="100">
        <f t="shared" si="0"/>
        <v>10</v>
      </c>
      <c r="AD6" s="100">
        <f t="shared" si="0"/>
        <v>11</v>
      </c>
      <c r="AE6" s="100">
        <f t="shared" si="0"/>
        <v>12</v>
      </c>
      <c r="AF6" s="100">
        <f t="shared" si="0"/>
        <v>13</v>
      </c>
      <c r="AG6" s="100">
        <f t="shared" si="0"/>
        <v>14</v>
      </c>
      <c r="AH6" s="100">
        <f t="shared" si="0"/>
        <v>15</v>
      </c>
      <c r="AI6" s="100">
        <f t="shared" si="0"/>
        <v>16</v>
      </c>
      <c r="AJ6" s="100">
        <f t="shared" si="0"/>
        <v>17</v>
      </c>
      <c r="AK6" s="100">
        <f t="shared" si="0"/>
        <v>18</v>
      </c>
      <c r="AL6" s="100">
        <f t="shared" si="0"/>
        <v>19</v>
      </c>
      <c r="AM6" s="100">
        <f t="shared" si="0"/>
        <v>20</v>
      </c>
      <c r="AN6" s="100">
        <f t="shared" si="0"/>
        <v>21</v>
      </c>
      <c r="AO6" s="100">
        <f t="shared" si="0"/>
        <v>22</v>
      </c>
      <c r="AP6" s="100">
        <f t="shared" si="0"/>
        <v>23</v>
      </c>
      <c r="AQ6" s="100">
        <f t="shared" si="0"/>
        <v>24</v>
      </c>
      <c r="AR6" s="100">
        <f t="shared" si="0"/>
        <v>25</v>
      </c>
      <c r="AS6" s="100">
        <f t="shared" si="0"/>
        <v>26</v>
      </c>
      <c r="AT6" s="100">
        <f t="shared" si="0"/>
        <v>27</v>
      </c>
      <c r="AU6" s="100">
        <f t="shared" si="0"/>
        <v>28</v>
      </c>
      <c r="AV6" s="100">
        <f t="shared" si="0"/>
        <v>29</v>
      </c>
      <c r="AW6" s="100">
        <f t="shared" si="0"/>
        <v>30</v>
      </c>
      <c r="AX6" s="100">
        <f t="shared" si="0"/>
        <v>31</v>
      </c>
      <c r="AY6" s="100">
        <f t="shared" si="0"/>
        <v>32</v>
      </c>
      <c r="AZ6" s="100">
        <f t="shared" si="0"/>
        <v>33</v>
      </c>
      <c r="BA6" s="100">
        <f t="shared" si="0"/>
        <v>34</v>
      </c>
      <c r="BB6" s="100">
        <f t="shared" si="0"/>
        <v>35</v>
      </c>
      <c r="BC6" s="100">
        <f t="shared" si="0"/>
        <v>36</v>
      </c>
      <c r="BD6" s="100">
        <f t="shared" si="0"/>
        <v>37</v>
      </c>
      <c r="BE6" s="100">
        <f t="shared" si="0"/>
        <v>38</v>
      </c>
      <c r="BF6" s="100">
        <f t="shared" si="0"/>
        <v>39</v>
      </c>
      <c r="BG6" s="100">
        <f t="shared" si="0"/>
        <v>40</v>
      </c>
      <c r="BH6" s="100">
        <f t="shared" si="0"/>
        <v>41</v>
      </c>
      <c r="BI6" s="100">
        <f t="shared" si="0"/>
        <v>42</v>
      </c>
      <c r="BJ6" s="100">
        <f t="shared" si="0"/>
        <v>43</v>
      </c>
      <c r="BK6" s="100">
        <f t="shared" si="0"/>
        <v>44</v>
      </c>
      <c r="BL6" s="100">
        <f t="shared" si="0"/>
        <v>45</v>
      </c>
      <c r="BM6" s="100">
        <f t="shared" si="0"/>
        <v>46</v>
      </c>
      <c r="BN6" s="100">
        <f t="shared" si="0"/>
        <v>47</v>
      </c>
      <c r="BO6" s="100">
        <f t="shared" si="0"/>
        <v>48</v>
      </c>
      <c r="BP6" s="100">
        <f t="shared" si="0"/>
        <v>49</v>
      </c>
      <c r="BQ6" s="100">
        <f t="shared" si="0"/>
        <v>50</v>
      </c>
      <c r="BR6" s="100">
        <f t="shared" si="0"/>
        <v>51</v>
      </c>
      <c r="BS6" s="100">
        <f t="shared" si="0"/>
        <v>52</v>
      </c>
      <c r="BT6" s="100">
        <f t="shared" si="0"/>
        <v>53</v>
      </c>
      <c r="BU6" s="100">
        <f t="shared" si="0"/>
        <v>54</v>
      </c>
      <c r="BV6" s="100">
        <f t="shared" si="0"/>
        <v>55</v>
      </c>
      <c r="BW6" s="100">
        <f t="shared" si="0"/>
        <v>56</v>
      </c>
      <c r="BX6" s="100">
        <f t="shared" si="0"/>
        <v>57</v>
      </c>
      <c r="BY6" s="100">
        <f t="shared" si="0"/>
        <v>58</v>
      </c>
      <c r="BZ6" s="100">
        <f t="shared" si="0"/>
        <v>59</v>
      </c>
      <c r="CA6" s="100">
        <f t="shared" si="0"/>
        <v>60</v>
      </c>
      <c r="CB6" s="100">
        <f t="shared" si="0"/>
        <v>61</v>
      </c>
      <c r="CC6" s="100">
        <f t="shared" si="0"/>
        <v>62</v>
      </c>
      <c r="CD6" s="100">
        <f t="shared" si="0"/>
        <v>63</v>
      </c>
      <c r="CE6" s="100">
        <f t="shared" si="0"/>
        <v>64</v>
      </c>
      <c r="CF6" s="100">
        <f t="shared" si="0"/>
        <v>65</v>
      </c>
      <c r="CG6" s="100">
        <f t="shared" si="0"/>
        <v>66</v>
      </c>
      <c r="CH6" s="100">
        <f t="shared" si="0"/>
        <v>67</v>
      </c>
      <c r="CI6" s="100">
        <f t="shared" ref="CI6:DE6" si="1">CH6+1</f>
        <v>68</v>
      </c>
      <c r="CJ6" s="100">
        <f t="shared" si="1"/>
        <v>69</v>
      </c>
      <c r="CK6" s="100">
        <f t="shared" si="1"/>
        <v>70</v>
      </c>
      <c r="CL6" s="100">
        <f t="shared" si="1"/>
        <v>71</v>
      </c>
      <c r="CM6" s="100">
        <f t="shared" si="1"/>
        <v>72</v>
      </c>
      <c r="CN6" s="100">
        <f t="shared" si="1"/>
        <v>73</v>
      </c>
      <c r="CO6" s="100">
        <f t="shared" si="1"/>
        <v>74</v>
      </c>
      <c r="CP6" s="100">
        <f t="shared" si="1"/>
        <v>75</v>
      </c>
      <c r="CQ6" s="100">
        <f t="shared" si="1"/>
        <v>76</v>
      </c>
      <c r="CR6" s="100">
        <f t="shared" si="1"/>
        <v>77</v>
      </c>
      <c r="CS6" s="100">
        <f t="shared" si="1"/>
        <v>78</v>
      </c>
      <c r="CT6" s="100">
        <f t="shared" si="1"/>
        <v>79</v>
      </c>
      <c r="CU6" s="100">
        <f t="shared" si="1"/>
        <v>80</v>
      </c>
      <c r="CV6" s="100">
        <f t="shared" si="1"/>
        <v>81</v>
      </c>
      <c r="CW6" s="100">
        <f t="shared" si="1"/>
        <v>82</v>
      </c>
      <c r="CX6" s="100">
        <f t="shared" si="1"/>
        <v>83</v>
      </c>
      <c r="CY6" s="100">
        <f t="shared" si="1"/>
        <v>84</v>
      </c>
      <c r="CZ6" s="100">
        <f t="shared" si="1"/>
        <v>85</v>
      </c>
      <c r="DA6" s="100">
        <f t="shared" si="1"/>
        <v>86</v>
      </c>
      <c r="DB6" s="100">
        <f t="shared" si="1"/>
        <v>87</v>
      </c>
      <c r="DC6" s="100">
        <f t="shared" si="1"/>
        <v>88</v>
      </c>
      <c r="DD6" s="100">
        <f t="shared" si="1"/>
        <v>89</v>
      </c>
      <c r="DE6" s="100">
        <f t="shared" si="1"/>
        <v>90</v>
      </c>
      <c r="DF6" s="181" t="s">
        <v>47</v>
      </c>
    </row>
    <row r="7" spans="1:112" ht="16.149999999999999" customHeight="1">
      <c r="A7" s="24">
        <v>1</v>
      </c>
      <c r="B7" s="77">
        <f t="shared" ref="B7:B71" si="2">A7^(LN($F$2)/LN(2))*100</f>
        <v>100</v>
      </c>
      <c r="C7" s="5">
        <f>B7</f>
        <v>100</v>
      </c>
      <c r="D7" s="85">
        <f>C7/$A7</f>
        <v>100</v>
      </c>
      <c r="E7" s="7"/>
      <c r="F7" s="80">
        <f>C7</f>
        <v>100</v>
      </c>
      <c r="G7" s="5">
        <f>C7</f>
        <v>100</v>
      </c>
      <c r="H7" s="86">
        <f t="shared" ref="H7:H15" si="3">A7^(I7)*100</f>
        <v>100</v>
      </c>
      <c r="I7" s="66"/>
      <c r="J7" s="88">
        <f>D7</f>
        <v>100</v>
      </c>
      <c r="K7" s="5">
        <f t="shared" ref="K7:K15" si="4">A7*J7</f>
        <v>100</v>
      </c>
      <c r="L7" s="92">
        <f>K7</f>
        <v>100</v>
      </c>
      <c r="M7" s="74"/>
      <c r="N7" s="7"/>
      <c r="O7" s="91">
        <f t="shared" ref="O7:O15" si="5">P7/$A7</f>
        <v>100</v>
      </c>
      <c r="P7" s="58">
        <f>Q7</f>
        <v>100</v>
      </c>
      <c r="Q7" s="93">
        <f>F7</f>
        <v>100</v>
      </c>
      <c r="R7" s="2"/>
      <c r="S7" s="4">
        <f>B7</f>
        <v>100</v>
      </c>
      <c r="T7" s="3">
        <f t="shared" ref="T7:T15" si="6">S7/A7</f>
        <v>100</v>
      </c>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c r="CG7" s="100"/>
      <c r="CH7" s="100"/>
      <c r="CI7" s="100"/>
      <c r="CJ7" s="100"/>
      <c r="CK7" s="100"/>
      <c r="CL7" s="100"/>
      <c r="CM7" s="100"/>
      <c r="CN7" s="100"/>
      <c r="CO7" s="100"/>
      <c r="CP7" s="100"/>
      <c r="CQ7" s="100"/>
      <c r="CR7" s="100"/>
      <c r="CS7" s="100"/>
      <c r="CT7" s="100"/>
      <c r="CU7" s="100"/>
      <c r="CV7" s="100"/>
      <c r="CW7" s="100"/>
      <c r="CX7" s="100"/>
      <c r="CY7" s="100"/>
      <c r="CZ7" s="100"/>
      <c r="DA7" s="100"/>
      <c r="DB7" s="100"/>
      <c r="DC7" s="100"/>
      <c r="DD7" s="100"/>
      <c r="DE7" s="100"/>
      <c r="DF7" s="177">
        <f>G143</f>
        <v>100</v>
      </c>
    </row>
    <row r="8" spans="1:112" ht="16.149999999999999" customHeight="1">
      <c r="A8" s="24">
        <f>A7+1</f>
        <v>2</v>
      </c>
      <c r="B8" s="78">
        <f>$A8^(LN($F$2)/LN(2))*100</f>
        <v>80</v>
      </c>
      <c r="C8" s="5">
        <f>B8+C7</f>
        <v>180</v>
      </c>
      <c r="D8" s="85">
        <f t="shared" ref="D8:D72" si="7">C8/$A8</f>
        <v>90</v>
      </c>
      <c r="E8" s="83">
        <v>90</v>
      </c>
      <c r="F8" s="81">
        <f t="shared" ref="F8:F15" si="8">(A8^(1+I8)-(A8-1)^(1+I8))*100</f>
        <v>79.999999999999986</v>
      </c>
      <c r="G8" s="5">
        <f t="shared" ref="G8:G15" si="9">A8*H8</f>
        <v>179.99999999999997</v>
      </c>
      <c r="H8" s="86">
        <f t="shared" si="3"/>
        <v>89.999999999999986</v>
      </c>
      <c r="I8" s="67">
        <f t="shared" ref="I8:I15" si="10">LN(E8/100)/LN(2)</f>
        <v>-0.15200309344504997</v>
      </c>
      <c r="J8" s="89">
        <f t="shared" ref="J8:J15" si="11">$A8^(LN($O$2)/LN(2))*100</f>
        <v>80</v>
      </c>
      <c r="K8" s="5">
        <f t="shared" si="4"/>
        <v>160</v>
      </c>
      <c r="L8" s="81">
        <f t="shared" ref="L8:L15" si="12">($A8^(1+(LN($O$2)/LN(2))) -($A8-1)^(1+(LN($O$2)/LN(2))))*100</f>
        <v>60.000000000000007</v>
      </c>
      <c r="M8" s="75">
        <f t="shared" ref="M8:M15" si="13">LN(2)/LN(A8)</f>
        <v>1</v>
      </c>
      <c r="N8" s="83">
        <f t="shared" ref="N8:N15" si="14">(L8/100)^M8*100</f>
        <v>60.000000000000007</v>
      </c>
      <c r="O8" s="85">
        <f t="shared" si="5"/>
        <v>80</v>
      </c>
      <c r="P8" s="5">
        <f>P$7+SUM(U8:AB8)</f>
        <v>160</v>
      </c>
      <c r="Q8" s="94">
        <f>$A8^(LN($N8/100)/LN(2))*100</f>
        <v>60.000000000000007</v>
      </c>
      <c r="R8" s="6">
        <f t="shared" ref="R8:R72" si="15">F8-B8</f>
        <v>0</v>
      </c>
      <c r="S8" s="4">
        <f t="shared" ref="S8:S15" si="16">B8+S7</f>
        <v>180</v>
      </c>
      <c r="T8" s="3">
        <f t="shared" si="6"/>
        <v>90</v>
      </c>
      <c r="U8" s="101">
        <f>IF(U$6&gt;$A8,0,U$6^(LN($N8/100)/LN(2))*100)</f>
        <v>60.000000000000007</v>
      </c>
      <c r="V8" s="101">
        <f t="shared" ref="V8:AB8" si="17">IF(V$6&gt;$A8,0,V$6^(LN($N8/100)/LN(2))*100)</f>
        <v>0</v>
      </c>
      <c r="W8" s="101">
        <f t="shared" si="17"/>
        <v>0</v>
      </c>
      <c r="X8" s="101">
        <f t="shared" si="17"/>
        <v>0</v>
      </c>
      <c r="Y8" s="101">
        <f t="shared" si="17"/>
        <v>0</v>
      </c>
      <c r="Z8" s="101">
        <f t="shared" si="17"/>
        <v>0</v>
      </c>
      <c r="AA8" s="101">
        <f t="shared" si="17"/>
        <v>0</v>
      </c>
      <c r="AB8" s="101">
        <f t="shared" si="17"/>
        <v>0</v>
      </c>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0"/>
      <c r="CT8" s="100"/>
      <c r="CU8" s="100"/>
      <c r="CV8" s="100"/>
      <c r="CW8" s="100"/>
      <c r="CX8" s="100"/>
      <c r="CY8" s="100"/>
      <c r="CZ8" s="100"/>
      <c r="DA8" s="100"/>
      <c r="DB8" s="100"/>
      <c r="DC8" s="100"/>
      <c r="DD8" s="100"/>
      <c r="DE8" s="100"/>
      <c r="DF8" s="177">
        <f t="shared" ref="DF8:DF14" si="18">G144</f>
        <v>67.830279938569149</v>
      </c>
      <c r="DG8" s="174"/>
    </row>
    <row r="9" spans="1:112" ht="16.149999999999999" customHeight="1">
      <c r="A9" s="24">
        <f t="shared" ref="A9:A73" si="19">A8+1</f>
        <v>3</v>
      </c>
      <c r="B9" s="78">
        <f t="shared" si="2"/>
        <v>70.210370277856015</v>
      </c>
      <c r="C9" s="5">
        <f t="shared" ref="C9:C15" si="20">B9+C8</f>
        <v>250.21037027785601</v>
      </c>
      <c r="D9" s="85">
        <f t="shared" si="7"/>
        <v>83.403456759285334</v>
      </c>
      <c r="E9" s="83">
        <v>88.508995422270004</v>
      </c>
      <c r="F9" s="81">
        <f t="shared" si="8"/>
        <v>70.210370277873253</v>
      </c>
      <c r="G9" s="5">
        <f t="shared" si="9"/>
        <v>247.2283611224133</v>
      </c>
      <c r="H9" s="86">
        <f t="shared" si="3"/>
        <v>82.409453707471101</v>
      </c>
      <c r="I9" s="67">
        <f t="shared" si="10"/>
        <v>-0.17610400701828763</v>
      </c>
      <c r="J9" s="89">
        <f t="shared" si="11"/>
        <v>70.210370277856015</v>
      </c>
      <c r="K9" s="5">
        <f t="shared" si="4"/>
        <v>210.63111083356804</v>
      </c>
      <c r="L9" s="81">
        <f t="shared" si="12"/>
        <v>50.631110833568059</v>
      </c>
      <c r="M9" s="75">
        <f t="shared" si="13"/>
        <v>0.63092975357145742</v>
      </c>
      <c r="N9" s="83">
        <f t="shared" si="14"/>
        <v>65.08908676943372</v>
      </c>
      <c r="O9" s="85">
        <f t="shared" si="5"/>
        <v>71.906732534333926</v>
      </c>
      <c r="P9" s="5">
        <f t="shared" ref="P9:P15" si="21">P$7+SUM(U9:AB9)</f>
        <v>215.72019760300179</v>
      </c>
      <c r="Q9" s="176">
        <f t="shared" ref="Q9:Q15" si="22">$A9^(LN(N9/100)/LN(2))*100</f>
        <v>50.631110833568059</v>
      </c>
      <c r="R9" s="6">
        <f t="shared" si="15"/>
        <v>1.7237766769540031E-11</v>
      </c>
      <c r="S9" s="4">
        <f t="shared" si="16"/>
        <v>250.21037027785601</v>
      </c>
      <c r="T9" s="3">
        <f t="shared" si="6"/>
        <v>83.403456759285334</v>
      </c>
      <c r="U9" s="101">
        <f t="shared" ref="U9:AB15" si="23">IF(U$6&gt;$A9,0,U$6^(LN($N9/100)/LN(2))*100)</f>
        <v>65.08908676943372</v>
      </c>
      <c r="V9" s="101">
        <f t="shared" si="23"/>
        <v>50.631110833568059</v>
      </c>
      <c r="W9" s="101">
        <f t="shared" si="23"/>
        <v>0</v>
      </c>
      <c r="X9" s="101">
        <f t="shared" si="23"/>
        <v>0</v>
      </c>
      <c r="Y9" s="101">
        <f t="shared" si="23"/>
        <v>0</v>
      </c>
      <c r="Z9" s="101">
        <f t="shared" si="23"/>
        <v>0</v>
      </c>
      <c r="AA9" s="101">
        <f t="shared" si="23"/>
        <v>0</v>
      </c>
      <c r="AB9" s="101">
        <f t="shared" si="23"/>
        <v>0</v>
      </c>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100"/>
      <c r="CM9" s="100"/>
      <c r="CN9" s="100"/>
      <c r="CO9" s="100"/>
      <c r="CP9" s="100"/>
      <c r="CQ9" s="100"/>
      <c r="CR9" s="100"/>
      <c r="CS9" s="100"/>
      <c r="CT9" s="100"/>
      <c r="CU9" s="100"/>
      <c r="CV9" s="100"/>
      <c r="CW9" s="100"/>
      <c r="CX9" s="100"/>
      <c r="CY9" s="100"/>
      <c r="CZ9" s="100"/>
      <c r="DA9" s="100"/>
      <c r="DB9" s="100"/>
      <c r="DC9" s="100"/>
      <c r="DD9" s="100"/>
      <c r="DE9" s="100"/>
      <c r="DF9" s="180">
        <f t="shared" si="18"/>
        <v>54.052121264930584</v>
      </c>
      <c r="DG9" s="175"/>
    </row>
    <row r="10" spans="1:112" ht="16.149999999999999" customHeight="1">
      <c r="A10" s="24">
        <f t="shared" si="19"/>
        <v>4</v>
      </c>
      <c r="B10" s="78">
        <f t="shared" si="2"/>
        <v>64.000000000000014</v>
      </c>
      <c r="C10" s="5">
        <f t="shared" si="20"/>
        <v>314.21037027785604</v>
      </c>
      <c r="D10" s="85">
        <f t="shared" si="7"/>
        <v>78.552592569464011</v>
      </c>
      <c r="E10" s="83">
        <v>87.70182105088</v>
      </c>
      <c r="F10" s="81">
        <f t="shared" si="8"/>
        <v>64.00000000002936</v>
      </c>
      <c r="G10" s="5">
        <f t="shared" si="9"/>
        <v>307.66437662562316</v>
      </c>
      <c r="H10" s="86">
        <f t="shared" si="3"/>
        <v>76.916094156405791</v>
      </c>
      <c r="I10" s="67">
        <f t="shared" si="10"/>
        <v>-0.18932129561760902</v>
      </c>
      <c r="J10" s="89">
        <f t="shared" si="11"/>
        <v>64.000000000000014</v>
      </c>
      <c r="K10" s="5">
        <f t="shared" si="4"/>
        <v>256.00000000000006</v>
      </c>
      <c r="L10" s="81">
        <f t="shared" si="12"/>
        <v>45.368889166431934</v>
      </c>
      <c r="M10" s="75">
        <f t="shared" si="13"/>
        <v>0.5</v>
      </c>
      <c r="N10" s="83">
        <f t="shared" si="14"/>
        <v>67.356431887706108</v>
      </c>
      <c r="O10" s="85">
        <f t="shared" si="5"/>
        <v>66.545047412951803</v>
      </c>
      <c r="P10" s="5">
        <f t="shared" si="21"/>
        <v>266.18018965180721</v>
      </c>
      <c r="Q10" s="94">
        <f t="shared" si="22"/>
        <v>45.36888916643192</v>
      </c>
      <c r="R10" s="6">
        <f t="shared" si="15"/>
        <v>2.9345414986892138E-11</v>
      </c>
      <c r="S10" s="4">
        <f t="shared" si="16"/>
        <v>314.21037027785604</v>
      </c>
      <c r="T10" s="3">
        <f t="shared" si="6"/>
        <v>78.552592569464011</v>
      </c>
      <c r="U10" s="101">
        <f t="shared" si="23"/>
        <v>67.356431887706108</v>
      </c>
      <c r="V10" s="101">
        <f t="shared" si="23"/>
        <v>53.454868597669183</v>
      </c>
      <c r="W10" s="101">
        <f t="shared" si="23"/>
        <v>45.36888916643192</v>
      </c>
      <c r="X10" s="101">
        <f t="shared" si="23"/>
        <v>0</v>
      </c>
      <c r="Y10" s="101">
        <f t="shared" si="23"/>
        <v>0</v>
      </c>
      <c r="Z10" s="101">
        <f t="shared" si="23"/>
        <v>0</v>
      </c>
      <c r="AA10" s="101">
        <f t="shared" si="23"/>
        <v>0</v>
      </c>
      <c r="AB10" s="101">
        <f t="shared" si="23"/>
        <v>0</v>
      </c>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77">
        <f t="shared" si="18"/>
        <v>46.009468765446556</v>
      </c>
      <c r="DG10" s="174"/>
    </row>
    <row r="11" spans="1:112" ht="16.149999999999999" customHeight="1">
      <c r="A11" s="24">
        <f t="shared" si="19"/>
        <v>5</v>
      </c>
      <c r="B11" s="78">
        <f t="shared" si="2"/>
        <v>59.563734361278065</v>
      </c>
      <c r="C11" s="5">
        <f t="shared" si="20"/>
        <v>373.77410463913412</v>
      </c>
      <c r="D11" s="85">
        <f t="shared" si="7"/>
        <v>74.754820927826827</v>
      </c>
      <c r="E11" s="83">
        <v>87.172319779800006</v>
      </c>
      <c r="F11" s="81">
        <f t="shared" si="8"/>
        <v>59.563734361317742</v>
      </c>
      <c r="G11" s="5">
        <f t="shared" si="9"/>
        <v>363.52426779298611</v>
      </c>
      <c r="H11" s="86">
        <f t="shared" si="3"/>
        <v>72.704853558597222</v>
      </c>
      <c r="I11" s="67">
        <f t="shared" si="10"/>
        <v>-0.19805799263713783</v>
      </c>
      <c r="J11" s="89">
        <f t="shared" si="11"/>
        <v>59.563734361278065</v>
      </c>
      <c r="K11" s="5">
        <f t="shared" si="4"/>
        <v>297.81867180639034</v>
      </c>
      <c r="L11" s="81">
        <f t="shared" si="12"/>
        <v>41.818671806390249</v>
      </c>
      <c r="M11" s="75">
        <f t="shared" si="13"/>
        <v>0.43067655807339306</v>
      </c>
      <c r="N11" s="83">
        <f t="shared" si="14"/>
        <v>68.696250904275871</v>
      </c>
      <c r="O11" s="85">
        <f t="shared" si="5"/>
        <v>62.571320612565863</v>
      </c>
      <c r="P11" s="5">
        <f t="shared" si="21"/>
        <v>312.85660306282932</v>
      </c>
      <c r="Q11" s="176">
        <f t="shared" si="22"/>
        <v>41.818671806390242</v>
      </c>
      <c r="R11" s="6">
        <f t="shared" si="15"/>
        <v>3.9676706364843994E-11</v>
      </c>
      <c r="S11" s="4">
        <f t="shared" si="16"/>
        <v>373.77410463913412</v>
      </c>
      <c r="T11" s="3">
        <f t="shared" si="6"/>
        <v>74.754820927826827</v>
      </c>
      <c r="U11" s="101">
        <f t="shared" si="23"/>
        <v>68.696250904275871</v>
      </c>
      <c r="V11" s="101">
        <f t="shared" si="23"/>
        <v>55.149931469130998</v>
      </c>
      <c r="W11" s="101">
        <f t="shared" si="23"/>
        <v>47.191748883032233</v>
      </c>
      <c r="X11" s="101">
        <f t="shared" si="23"/>
        <v>41.818671806390242</v>
      </c>
      <c r="Y11" s="101">
        <f t="shared" si="23"/>
        <v>0</v>
      </c>
      <c r="Z11" s="101">
        <f t="shared" si="23"/>
        <v>0</v>
      </c>
      <c r="AA11" s="101">
        <f t="shared" si="23"/>
        <v>0</v>
      </c>
      <c r="AB11" s="101">
        <f t="shared" si="23"/>
        <v>0</v>
      </c>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c r="CG11" s="100"/>
      <c r="CH11" s="100"/>
      <c r="CI11" s="100"/>
      <c r="CJ11" s="100"/>
      <c r="CK11" s="100"/>
      <c r="CL11" s="100"/>
      <c r="CM11" s="100"/>
      <c r="CN11" s="100"/>
      <c r="CO11" s="100"/>
      <c r="CP11" s="100"/>
      <c r="CQ11" s="100"/>
      <c r="CR11" s="100"/>
      <c r="CS11" s="100"/>
      <c r="CT11" s="100"/>
      <c r="CU11" s="100"/>
      <c r="CV11" s="100"/>
      <c r="CW11" s="100"/>
      <c r="CX11" s="100"/>
      <c r="CY11" s="100"/>
      <c r="CZ11" s="100"/>
      <c r="DA11" s="100"/>
      <c r="DB11" s="100"/>
      <c r="DC11" s="100"/>
      <c r="DD11" s="100"/>
      <c r="DE11" s="100"/>
      <c r="DF11" s="183">
        <f t="shared" si="18"/>
        <v>40.604834301632479</v>
      </c>
      <c r="DG11" s="175"/>
    </row>
    <row r="12" spans="1:112" ht="16.149999999999999" customHeight="1">
      <c r="A12" s="24">
        <f t="shared" si="19"/>
        <v>6</v>
      </c>
      <c r="B12" s="78">
        <f t="shared" si="2"/>
        <v>56.168296222284816</v>
      </c>
      <c r="C12" s="5">
        <f t="shared" si="20"/>
        <v>429.94240086141895</v>
      </c>
      <c r="D12" s="85">
        <f t="shared" si="7"/>
        <v>71.657066810236486</v>
      </c>
      <c r="E12" s="83">
        <v>86.788970421330006</v>
      </c>
      <c r="F12" s="81">
        <f t="shared" si="8"/>
        <v>56.1682962223327</v>
      </c>
      <c r="G12" s="5">
        <f t="shared" si="9"/>
        <v>415.99143072014266</v>
      </c>
      <c r="H12" s="86">
        <f t="shared" si="3"/>
        <v>69.331905120023777</v>
      </c>
      <c r="I12" s="67">
        <f t="shared" si="10"/>
        <v>-0.20441638550696467</v>
      </c>
      <c r="J12" s="89">
        <f t="shared" si="11"/>
        <v>56.168296222284816</v>
      </c>
      <c r="K12" s="5">
        <f t="shared" si="4"/>
        <v>337.00977733370888</v>
      </c>
      <c r="L12" s="81">
        <f t="shared" si="12"/>
        <v>39.191105527318641</v>
      </c>
      <c r="M12" s="75">
        <f t="shared" si="13"/>
        <v>0.38685280723454157</v>
      </c>
      <c r="N12" s="83">
        <f t="shared" si="14"/>
        <v>69.602277067379973</v>
      </c>
      <c r="O12" s="85">
        <f t="shared" si="5"/>
        <v>59.442643355956641</v>
      </c>
      <c r="P12" s="5">
        <f t="shared" si="21"/>
        <v>356.65586013573983</v>
      </c>
      <c r="Q12" s="94">
        <f t="shared" si="22"/>
        <v>39.191105527318641</v>
      </c>
      <c r="R12" s="6">
        <f t="shared" si="15"/>
        <v>4.7883474962873152E-11</v>
      </c>
      <c r="S12" s="4">
        <f t="shared" si="16"/>
        <v>429.94240086141895</v>
      </c>
      <c r="T12" s="3">
        <f t="shared" si="6"/>
        <v>71.657066810236486</v>
      </c>
      <c r="U12" s="101">
        <f t="shared" si="23"/>
        <v>69.602277067379973</v>
      </c>
      <c r="V12" s="101">
        <f t="shared" si="23"/>
        <v>56.30721749143185</v>
      </c>
      <c r="W12" s="101">
        <f t="shared" si="23"/>
        <v>48.444769729643269</v>
      </c>
      <c r="X12" s="101">
        <f t="shared" si="23"/>
        <v>43.110490319966125</v>
      </c>
      <c r="Y12" s="101">
        <f t="shared" si="23"/>
        <v>39.191105527318641</v>
      </c>
      <c r="Z12" s="101">
        <f t="shared" si="23"/>
        <v>0</v>
      </c>
      <c r="AA12" s="101">
        <f t="shared" si="23"/>
        <v>0</v>
      </c>
      <c r="AB12" s="101">
        <f t="shared" si="23"/>
        <v>0</v>
      </c>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c r="CG12" s="100"/>
      <c r="CH12" s="100"/>
      <c r="CI12" s="100"/>
      <c r="CJ12" s="100"/>
      <c r="CK12" s="100"/>
      <c r="CL12" s="100"/>
      <c r="CM12" s="100"/>
      <c r="CN12" s="100"/>
      <c r="CO12" s="100"/>
      <c r="CP12" s="100"/>
      <c r="CQ12" s="100"/>
      <c r="CR12" s="100"/>
      <c r="CS12" s="100"/>
      <c r="CT12" s="100"/>
      <c r="CU12" s="100"/>
      <c r="CV12" s="100"/>
      <c r="CW12" s="100"/>
      <c r="CX12" s="100"/>
      <c r="CY12" s="100"/>
      <c r="CZ12" s="100"/>
      <c r="DA12" s="100"/>
      <c r="DB12" s="100"/>
      <c r="DC12" s="100"/>
      <c r="DD12" s="100"/>
      <c r="DE12" s="100"/>
      <c r="DF12" s="177">
        <f t="shared" si="18"/>
        <v>36.66370516673728</v>
      </c>
      <c r="DG12" s="174"/>
    </row>
    <row r="13" spans="1:112" ht="16.149999999999999" customHeight="1" thickBot="1">
      <c r="A13" s="24">
        <f t="shared" si="19"/>
        <v>7</v>
      </c>
      <c r="B13" s="78">
        <f t="shared" si="2"/>
        <v>53.448952465612365</v>
      </c>
      <c r="C13" s="5">
        <f t="shared" si="20"/>
        <v>483.39135332703131</v>
      </c>
      <c r="D13" s="85">
        <f t="shared" si="7"/>
        <v>69.05590761814733</v>
      </c>
      <c r="E13" s="83">
        <v>86.493990282639999</v>
      </c>
      <c r="F13" s="81">
        <f t="shared" si="8"/>
        <v>53.448952465623023</v>
      </c>
      <c r="G13" s="5">
        <f t="shared" si="9"/>
        <v>465.79539355377204</v>
      </c>
      <c r="H13" s="86">
        <f t="shared" si="3"/>
        <v>66.54219907911029</v>
      </c>
      <c r="I13" s="67">
        <f t="shared" si="10"/>
        <v>-0.20932819902393746</v>
      </c>
      <c r="J13" s="89">
        <f t="shared" si="11"/>
        <v>53.448952465612365</v>
      </c>
      <c r="K13" s="5">
        <f t="shared" si="4"/>
        <v>374.14266725928655</v>
      </c>
      <c r="L13" s="81">
        <f t="shared" si="12"/>
        <v>37.132889925577658</v>
      </c>
      <c r="M13" s="75">
        <f t="shared" si="13"/>
        <v>0.35620718710802218</v>
      </c>
      <c r="N13" s="83">
        <f t="shared" si="14"/>
        <v>70.265958462464013</v>
      </c>
      <c r="O13" s="85">
        <f t="shared" si="5"/>
        <v>56.88112573751993</v>
      </c>
      <c r="P13" s="5">
        <f t="shared" si="21"/>
        <v>398.16788016263951</v>
      </c>
      <c r="Q13" s="94">
        <f t="shared" si="22"/>
        <v>37.132889925577658</v>
      </c>
      <c r="R13" s="8">
        <f t="shared" si="15"/>
        <v>1.0658141036401503E-11</v>
      </c>
      <c r="S13" s="4">
        <f t="shared" si="16"/>
        <v>483.39135332703131</v>
      </c>
      <c r="T13" s="3">
        <f t="shared" si="6"/>
        <v>69.05590761814733</v>
      </c>
      <c r="U13" s="101">
        <f t="shared" si="23"/>
        <v>70.265958462464013</v>
      </c>
      <c r="V13" s="101">
        <f t="shared" si="23"/>
        <v>57.160567479964662</v>
      </c>
      <c r="W13" s="101">
        <f t="shared" si="23"/>
        <v>49.373049186487187</v>
      </c>
      <c r="X13" s="101">
        <f t="shared" si="23"/>
        <v>44.070994505765334</v>
      </c>
      <c r="Y13" s="101">
        <f t="shared" si="23"/>
        <v>40.164420602380687</v>
      </c>
      <c r="Z13" s="101">
        <f t="shared" si="23"/>
        <v>37.132889925577658</v>
      </c>
      <c r="AA13" s="101">
        <f t="shared" si="23"/>
        <v>0</v>
      </c>
      <c r="AB13" s="101">
        <f t="shared" si="23"/>
        <v>0</v>
      </c>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77">
        <f t="shared" si="18"/>
        <v>33.631500188360931</v>
      </c>
      <c r="DG13" s="174"/>
    </row>
    <row r="14" spans="1:112" ht="16.149999999999999" customHeight="1" thickBot="1">
      <c r="A14" s="24">
        <f t="shared" si="19"/>
        <v>8</v>
      </c>
      <c r="B14" s="78">
        <f t="shared" si="2"/>
        <v>51.2</v>
      </c>
      <c r="C14" s="5">
        <f t="shared" si="20"/>
        <v>534.59135332703136</v>
      </c>
      <c r="D14" s="86">
        <f t="shared" si="7"/>
        <v>66.82391916587892</v>
      </c>
      <c r="E14" s="132">
        <v>86.257369541960003</v>
      </c>
      <c r="F14" s="131">
        <f t="shared" si="8"/>
        <v>51.200000000011329</v>
      </c>
      <c r="G14" s="5">
        <f t="shared" si="9"/>
        <v>513.42689770228947</v>
      </c>
      <c r="H14" s="86">
        <f t="shared" si="3"/>
        <v>64.178362212786183</v>
      </c>
      <c r="I14" s="67">
        <f t="shared" si="10"/>
        <v>-0.2132803737909903</v>
      </c>
      <c r="J14" s="89">
        <f t="shared" si="11"/>
        <v>51.2</v>
      </c>
      <c r="K14" s="5">
        <f t="shared" si="4"/>
        <v>409.6</v>
      </c>
      <c r="L14" s="81">
        <f t="shared" si="12"/>
        <v>35.457332740713454</v>
      </c>
      <c r="M14" s="75">
        <f t="shared" si="13"/>
        <v>0.33333333333333337</v>
      </c>
      <c r="N14" s="83">
        <f t="shared" si="14"/>
        <v>70.77860862570202</v>
      </c>
      <c r="O14" s="85">
        <f t="shared" si="5"/>
        <v>54.725119619711009</v>
      </c>
      <c r="P14" s="5">
        <f t="shared" si="21"/>
        <v>437.80095695768807</v>
      </c>
      <c r="Q14" s="176">
        <f t="shared" si="22"/>
        <v>35.45733274071344</v>
      </c>
      <c r="R14" s="8">
        <f t="shared" si="15"/>
        <v>1.1326051208015997E-11</v>
      </c>
      <c r="S14" s="4">
        <f t="shared" si="16"/>
        <v>534.59135332703136</v>
      </c>
      <c r="T14" s="3">
        <f t="shared" si="6"/>
        <v>66.82391916587892</v>
      </c>
      <c r="U14" s="101">
        <f t="shared" si="23"/>
        <v>70.77860862570202</v>
      </c>
      <c r="V14" s="101">
        <f t="shared" si="23"/>
        <v>57.822961604261877</v>
      </c>
      <c r="W14" s="101">
        <f t="shared" si="23"/>
        <v>50.096114389903001</v>
      </c>
      <c r="X14" s="101">
        <f t="shared" si="23"/>
        <v>44.821179954648777</v>
      </c>
      <c r="Y14" s="101">
        <f t="shared" si="23"/>
        <v>40.92628768967046</v>
      </c>
      <c r="Z14" s="101">
        <f t="shared" si="23"/>
        <v>37.898471952788519</v>
      </c>
      <c r="AA14" s="101">
        <f t="shared" si="23"/>
        <v>35.45733274071344</v>
      </c>
      <c r="AB14" s="101">
        <f t="shared" si="23"/>
        <v>0</v>
      </c>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80">
        <f t="shared" si="18"/>
        <v>31.208351461850942</v>
      </c>
      <c r="DG14" s="175"/>
    </row>
    <row r="15" spans="1:112" ht="16.149999999999999" hidden="1" customHeight="1">
      <c r="A15" s="24">
        <f t="shared" si="19"/>
        <v>9</v>
      </c>
      <c r="B15" s="78">
        <f t="shared" si="2"/>
        <v>49.294960945536474</v>
      </c>
      <c r="C15" s="5">
        <f t="shared" si="20"/>
        <v>583.8863142725678</v>
      </c>
      <c r="D15" s="85">
        <f t="shared" si="7"/>
        <v>64.876257141396422</v>
      </c>
      <c r="E15" s="83">
        <v>86.061735169000002</v>
      </c>
      <c r="F15" s="81">
        <f t="shared" si="8"/>
        <v>49.294960945543842</v>
      </c>
      <c r="G15" s="5">
        <f t="shared" si="9"/>
        <v>559.23637171568805</v>
      </c>
      <c r="H15" s="86">
        <f t="shared" si="3"/>
        <v>62.137374635076448</v>
      </c>
      <c r="I15" s="67">
        <f t="shared" si="10"/>
        <v>-0.21655616681964548</v>
      </c>
      <c r="J15" s="89">
        <f t="shared" si="11"/>
        <v>49.294960945536474</v>
      </c>
      <c r="K15" s="5">
        <f t="shared" si="4"/>
        <v>443.65464850982823</v>
      </c>
      <c r="L15" s="81">
        <f t="shared" si="12"/>
        <v>34.054648509828311</v>
      </c>
      <c r="M15" s="75">
        <f t="shared" si="13"/>
        <v>0.31546487678572871</v>
      </c>
      <c r="N15" s="83">
        <f t="shared" si="14"/>
        <v>71.189851390100571</v>
      </c>
      <c r="O15" s="85">
        <f t="shared" si="5"/>
        <v>52.872409784634684</v>
      </c>
      <c r="P15" s="5">
        <f t="shared" si="21"/>
        <v>475.85168806171214</v>
      </c>
      <c r="Q15" s="94">
        <f t="shared" si="22"/>
        <v>34.054648509828318</v>
      </c>
      <c r="R15" s="8">
        <f t="shared" si="15"/>
        <v>7.3683281698322389E-12</v>
      </c>
      <c r="S15" s="4">
        <f t="shared" si="16"/>
        <v>583.8863142725678</v>
      </c>
      <c r="T15" s="3">
        <f t="shared" si="6"/>
        <v>64.876257141396422</v>
      </c>
      <c r="U15" s="101">
        <f t="shared" si="23"/>
        <v>71.189851390100571</v>
      </c>
      <c r="V15" s="101">
        <f t="shared" si="23"/>
        <v>58.356360844237301</v>
      </c>
      <c r="W15" s="101">
        <f t="shared" si="23"/>
        <v>50.679949409446031</v>
      </c>
      <c r="X15" s="101">
        <f t="shared" si="23"/>
        <v>45.428187370220776</v>
      </c>
      <c r="Y15" s="101">
        <f t="shared" si="23"/>
        <v>41.543806561683368</v>
      </c>
      <c r="Z15" s="101">
        <f t="shared" si="23"/>
        <v>38.51990330703299</v>
      </c>
      <c r="AA15" s="101">
        <f t="shared" si="23"/>
        <v>36.078980669162789</v>
      </c>
      <c r="AB15" s="101">
        <f t="shared" si="23"/>
        <v>34.054648509828318</v>
      </c>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74">
        <f t="shared" ref="DF15:DF72" si="24">Q15/Q$7</f>
        <v>0.34054648509828317</v>
      </c>
      <c r="DH15" t="e">
        <f t="shared" ref="DH15:DH72" si="25">N15/N16</f>
        <v>#DIV/0!</v>
      </c>
    </row>
    <row r="16" spans="1:112" ht="7.9" hidden="1" customHeight="1">
      <c r="A16" s="24"/>
      <c r="B16" s="78"/>
      <c r="C16" s="5"/>
      <c r="D16" s="85"/>
      <c r="E16" s="83"/>
      <c r="F16" s="81"/>
      <c r="G16" s="5"/>
      <c r="H16" s="86"/>
      <c r="I16" s="67"/>
      <c r="J16" s="89"/>
      <c r="K16" s="5"/>
      <c r="L16" s="81"/>
      <c r="M16" s="75"/>
      <c r="N16" s="83"/>
      <c r="O16" s="85"/>
      <c r="P16" s="5"/>
      <c r="Q16" s="94"/>
      <c r="R16" s="8"/>
      <c r="S16" s="4"/>
      <c r="T16" s="3"/>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74">
        <f t="shared" si="24"/>
        <v>0</v>
      </c>
      <c r="DH16">
        <f t="shared" si="25"/>
        <v>0</v>
      </c>
    </row>
    <row r="17" spans="1:112" ht="16.149999999999999" hidden="1" customHeight="1">
      <c r="A17" s="24">
        <f>A15+1</f>
        <v>10</v>
      </c>
      <c r="B17" s="78">
        <f t="shared" si="2"/>
        <v>47.650987489022448</v>
      </c>
      <c r="C17" s="5">
        <f>B17+C15</f>
        <v>631.53730176159024</v>
      </c>
      <c r="D17" s="85">
        <f t="shared" si="7"/>
        <v>63.153730176159023</v>
      </c>
      <c r="E17" s="83">
        <v>86.061735169000002</v>
      </c>
      <c r="F17" s="81">
        <f t="shared" ref="F17:F80" si="26">(A17^(1+I17)-(A17-1)^(1+I17))*100</f>
        <v>48.120337304432148</v>
      </c>
      <c r="G17" s="5">
        <f t="shared" ref="G17:G80" si="27">A17*H17</f>
        <v>607.35670902012021</v>
      </c>
      <c r="H17" s="86">
        <f t="shared" ref="H17:H80" si="28">A17^(I17)*100</f>
        <v>60.735670902012018</v>
      </c>
      <c r="I17" s="67">
        <f t="shared" ref="I17:I80" si="29">LN(E17/100)/LN(2)</f>
        <v>-0.21655616681964548</v>
      </c>
      <c r="J17" s="89">
        <f t="shared" ref="J17:J80" si="30">$A17^(LN($O$2)/LN(2))*100</f>
        <v>47.650987489022448</v>
      </c>
      <c r="K17" s="5">
        <f t="shared" ref="K17:K80" si="31">A17*J17</f>
        <v>476.50987489022447</v>
      </c>
      <c r="L17" s="81">
        <f t="shared" ref="L17:L80" si="32">($A17^(1+(LN($O$2)/LN(2))) -($A17-1)^(1+(LN($O$2)/LN(2))))*100</f>
        <v>32.855226380396289</v>
      </c>
      <c r="M17" s="75">
        <f t="shared" ref="M17:M80" si="33">LN(2)/LN(A17)</f>
        <v>0.30102999566398114</v>
      </c>
      <c r="N17" s="83">
        <f t="shared" ref="N17:N80" si="34">(L17/100)^M17*100</f>
        <v>71.529212526678052</v>
      </c>
      <c r="O17" s="85">
        <f t="shared" ref="O17:O80" si="35">P17/$A17</f>
        <v>50.870691444210841</v>
      </c>
      <c r="P17" s="5">
        <f>Q17+P15</f>
        <v>508.70691444210843</v>
      </c>
      <c r="Q17" s="94">
        <f t="shared" ref="Q17:Q80" si="36">$A17^(LN(N17/100)/LN(2))*100</f>
        <v>32.855226380396289</v>
      </c>
      <c r="R17" s="8">
        <f t="shared" si="15"/>
        <v>0.4693498154097</v>
      </c>
      <c r="S17" s="4"/>
      <c r="T17" s="3"/>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74">
        <f t="shared" si="24"/>
        <v>0.32855226380396291</v>
      </c>
      <c r="DH17">
        <f t="shared" si="25"/>
        <v>0.99601391830048169</v>
      </c>
    </row>
    <row r="18" spans="1:112" ht="16.149999999999999" hidden="1" customHeight="1">
      <c r="A18" s="24">
        <f t="shared" si="19"/>
        <v>11</v>
      </c>
      <c r="B18" s="78">
        <f t="shared" si="2"/>
        <v>46.211113868253392</v>
      </c>
      <c r="C18" s="5">
        <f t="shared" ref="C18:C80" si="37">B18+C17</f>
        <v>677.74841562984363</v>
      </c>
      <c r="D18" s="85">
        <f t="shared" si="7"/>
        <v>61.613492329985782</v>
      </c>
      <c r="E18" s="83">
        <v>86.061735169000002</v>
      </c>
      <c r="F18" s="81">
        <f t="shared" si="26"/>
        <v>47.087572313808664</v>
      </c>
      <c r="G18" s="5">
        <f t="shared" si="27"/>
        <v>654.44428133392887</v>
      </c>
      <c r="H18" s="86">
        <f t="shared" si="28"/>
        <v>59.494934666720802</v>
      </c>
      <c r="I18" s="67">
        <f t="shared" si="29"/>
        <v>-0.21655616681964548</v>
      </c>
      <c r="J18" s="89">
        <f t="shared" si="30"/>
        <v>46.211113868253392</v>
      </c>
      <c r="K18" s="5">
        <f t="shared" si="31"/>
        <v>508.32225255078731</v>
      </c>
      <c r="L18" s="81">
        <f t="shared" si="32"/>
        <v>31.812377660562774</v>
      </c>
      <c r="M18" s="75">
        <f t="shared" si="33"/>
        <v>0.28906482631788782</v>
      </c>
      <c r="N18" s="83">
        <f t="shared" si="34"/>
        <v>71.815474876826784</v>
      </c>
      <c r="O18" s="85">
        <f t="shared" si="35"/>
        <v>49.138117463879205</v>
      </c>
      <c r="P18" s="5">
        <f t="shared" ref="P18:P26" si="38">Q18+P17</f>
        <v>540.51929210267122</v>
      </c>
      <c r="Q18" s="94">
        <f t="shared" si="36"/>
        <v>31.812377660562774</v>
      </c>
      <c r="R18" s="8">
        <f t="shared" si="15"/>
        <v>0.87645844555527219</v>
      </c>
      <c r="S18" s="4"/>
      <c r="T18" s="3"/>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c r="DF18" s="174">
        <f t="shared" si="24"/>
        <v>0.31812377660562774</v>
      </c>
      <c r="DH18">
        <f t="shared" si="25"/>
        <v>0.9965897895720125</v>
      </c>
    </row>
    <row r="19" spans="1:112" ht="16.149999999999999" hidden="1" customHeight="1">
      <c r="A19" s="24">
        <f t="shared" si="19"/>
        <v>12</v>
      </c>
      <c r="B19" s="78">
        <f t="shared" si="2"/>
        <v>44.93463697782785</v>
      </c>
      <c r="C19" s="5">
        <f t="shared" si="37"/>
        <v>722.68305260767147</v>
      </c>
      <c r="D19" s="85">
        <f t="shared" si="7"/>
        <v>60.223587717305954</v>
      </c>
      <c r="E19" s="83">
        <v>86.061735169000002</v>
      </c>
      <c r="F19" s="81">
        <f t="shared" si="26"/>
        <v>46.168235718481831</v>
      </c>
      <c r="G19" s="5">
        <f t="shared" si="27"/>
        <v>700.61251705241068</v>
      </c>
      <c r="H19" s="86">
        <f t="shared" si="28"/>
        <v>58.384376421034226</v>
      </c>
      <c r="I19" s="67">
        <f t="shared" si="29"/>
        <v>-0.21655616681964548</v>
      </c>
      <c r="J19" s="89">
        <f t="shared" si="30"/>
        <v>44.93463697782785</v>
      </c>
      <c r="K19" s="5">
        <f t="shared" si="31"/>
        <v>539.21564373393426</v>
      </c>
      <c r="L19" s="81">
        <f t="shared" si="32"/>
        <v>30.893391183146957</v>
      </c>
      <c r="M19" s="75">
        <f t="shared" si="33"/>
        <v>0.27894294565112981</v>
      </c>
      <c r="N19" s="83">
        <f t="shared" si="34"/>
        <v>72.061218796620508</v>
      </c>
      <c r="O19" s="85">
        <f t="shared" si="35"/>
        <v>47.617723607151511</v>
      </c>
      <c r="P19" s="5">
        <f t="shared" si="38"/>
        <v>571.41268328581816</v>
      </c>
      <c r="Q19" s="94">
        <f t="shared" si="36"/>
        <v>30.893391183146967</v>
      </c>
      <c r="R19" s="8">
        <f t="shared" si="15"/>
        <v>1.2335987406539815</v>
      </c>
      <c r="S19" s="4"/>
      <c r="T19" s="3"/>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74">
        <f t="shared" si="24"/>
        <v>0.30893391183146968</v>
      </c>
      <c r="DH19">
        <f t="shared" si="25"/>
        <v>0.99703904490171325</v>
      </c>
    </row>
    <row r="20" spans="1:112" ht="16.149999999999999" hidden="1" customHeight="1">
      <c r="A20" s="24">
        <f t="shared" si="19"/>
        <v>13</v>
      </c>
      <c r="B20" s="78">
        <f t="shared" si="2"/>
        <v>43.79155216601238</v>
      </c>
      <c r="C20" s="5">
        <f t="shared" si="37"/>
        <v>766.47460477368384</v>
      </c>
      <c r="D20" s="85">
        <f t="shared" si="7"/>
        <v>58.959584982591068</v>
      </c>
      <c r="E20" s="83">
        <v>86.061735169000002</v>
      </c>
      <c r="F20" s="81">
        <f t="shared" si="26"/>
        <v>45.341487726966449</v>
      </c>
      <c r="G20" s="5">
        <f t="shared" si="27"/>
        <v>745.95400477937733</v>
      </c>
      <c r="H20" s="86">
        <f t="shared" si="28"/>
        <v>57.381077290721336</v>
      </c>
      <c r="I20" s="67">
        <f t="shared" si="29"/>
        <v>-0.21655616681964548</v>
      </c>
      <c r="J20" s="89">
        <f t="shared" si="30"/>
        <v>43.79155216601238</v>
      </c>
      <c r="K20" s="5">
        <f t="shared" si="31"/>
        <v>569.29017815816098</v>
      </c>
      <c r="L20" s="81">
        <f t="shared" si="32"/>
        <v>30.074534424226762</v>
      </c>
      <c r="M20" s="75">
        <f t="shared" si="33"/>
        <v>0.27023815442731974</v>
      </c>
      <c r="N20" s="83">
        <f t="shared" si="34"/>
        <v>72.275222485117624</v>
      </c>
      <c r="O20" s="85">
        <f t="shared" si="35"/>
        <v>46.268247516157302</v>
      </c>
      <c r="P20" s="5">
        <f t="shared" si="38"/>
        <v>601.48721771004489</v>
      </c>
      <c r="Q20" s="94">
        <f t="shared" si="36"/>
        <v>30.074534424226734</v>
      </c>
      <c r="R20" s="8">
        <f t="shared" si="15"/>
        <v>1.5499355609540686</v>
      </c>
      <c r="S20" s="4"/>
      <c r="T20" s="3"/>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100"/>
      <c r="CH20" s="100"/>
      <c r="CI20" s="100"/>
      <c r="CJ20" s="100"/>
      <c r="CK20" s="100"/>
      <c r="CL20" s="100"/>
      <c r="CM20" s="100"/>
      <c r="CN20" s="100"/>
      <c r="CO20" s="100"/>
      <c r="CP20" s="100"/>
      <c r="CQ20" s="100"/>
      <c r="CR20" s="100"/>
      <c r="CS20" s="100"/>
      <c r="CT20" s="100"/>
      <c r="CU20" s="100"/>
      <c r="CV20" s="100"/>
      <c r="CW20" s="100"/>
      <c r="CX20" s="100"/>
      <c r="CY20" s="100"/>
      <c r="CZ20" s="100"/>
      <c r="DA20" s="100"/>
      <c r="DB20" s="100"/>
      <c r="DC20" s="100"/>
      <c r="DD20" s="100"/>
      <c r="DE20" s="100"/>
      <c r="DF20" s="174">
        <f t="shared" si="24"/>
        <v>0.30074534424226734</v>
      </c>
      <c r="DH20">
        <f t="shared" si="25"/>
        <v>0.99739737264683415</v>
      </c>
    </row>
    <row r="21" spans="1:112" ht="16.149999999999999" hidden="1" customHeight="1">
      <c r="A21" s="24">
        <f t="shared" si="19"/>
        <v>14</v>
      </c>
      <c r="B21" s="78">
        <f t="shared" si="2"/>
        <v>42.759161972489892</v>
      </c>
      <c r="C21" s="5">
        <f t="shared" si="37"/>
        <v>809.23376674617373</v>
      </c>
      <c r="D21" s="85">
        <f t="shared" si="7"/>
        <v>57.802411910440981</v>
      </c>
      <c r="E21" s="83">
        <v>86.061735169000002</v>
      </c>
      <c r="F21" s="81">
        <f t="shared" si="26"/>
        <v>44.591623908954944</v>
      </c>
      <c r="G21" s="5">
        <f t="shared" si="27"/>
        <v>790.5456286883325</v>
      </c>
      <c r="H21" s="86">
        <f t="shared" si="28"/>
        <v>56.467544906309463</v>
      </c>
      <c r="I21" s="67">
        <f t="shared" si="29"/>
        <v>-0.21655616681964548</v>
      </c>
      <c r="J21" s="89">
        <f t="shared" si="30"/>
        <v>42.759161972489892</v>
      </c>
      <c r="K21" s="5">
        <f t="shared" si="31"/>
        <v>598.62826761485849</v>
      </c>
      <c r="L21" s="81">
        <f t="shared" si="32"/>
        <v>29.338089456697336</v>
      </c>
      <c r="M21" s="75">
        <f t="shared" si="33"/>
        <v>0.26264953503719357</v>
      </c>
      <c r="N21" s="83">
        <f t="shared" si="34"/>
        <v>72.463818802046688</v>
      </c>
      <c r="O21" s="85">
        <f t="shared" si="35"/>
        <v>45.058950511910162</v>
      </c>
      <c r="P21" s="5">
        <f t="shared" si="38"/>
        <v>630.82530716674228</v>
      </c>
      <c r="Q21" s="94">
        <f t="shared" si="36"/>
        <v>29.338089456697336</v>
      </c>
      <c r="R21" s="8">
        <f t="shared" si="15"/>
        <v>1.8324619364650516</v>
      </c>
      <c r="S21" s="4"/>
      <c r="T21" s="3"/>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100"/>
      <c r="CH21" s="100"/>
      <c r="CI21" s="100"/>
      <c r="CJ21" s="100"/>
      <c r="CK21" s="100"/>
      <c r="CL21" s="100"/>
      <c r="CM21" s="100"/>
      <c r="CN21" s="100"/>
      <c r="CO21" s="100"/>
      <c r="CP21" s="100"/>
      <c r="CQ21" s="100"/>
      <c r="CR21" s="100"/>
      <c r="CS21" s="100"/>
      <c r="CT21" s="100"/>
      <c r="CU21" s="100"/>
      <c r="CV21" s="100"/>
      <c r="CW21" s="100"/>
      <c r="CX21" s="100"/>
      <c r="CY21" s="100"/>
      <c r="CZ21" s="100"/>
      <c r="DA21" s="100"/>
      <c r="DB21" s="100"/>
      <c r="DC21" s="100"/>
      <c r="DD21" s="100"/>
      <c r="DE21" s="100"/>
      <c r="DF21" s="174">
        <f t="shared" si="24"/>
        <v>0.29338089456697336</v>
      </c>
      <c r="DH21">
        <f t="shared" si="25"/>
        <v>0.99768853053433471</v>
      </c>
    </row>
    <row r="22" spans="1:112" ht="16.149999999999999" hidden="1" customHeight="1">
      <c r="A22" s="24">
        <f t="shared" si="19"/>
        <v>15</v>
      </c>
      <c r="B22" s="78">
        <f t="shared" si="2"/>
        <v>41.819918446371886</v>
      </c>
      <c r="C22" s="5">
        <f t="shared" si="37"/>
        <v>851.05368519254557</v>
      </c>
      <c r="D22" s="85">
        <f t="shared" si="7"/>
        <v>56.736912346169703</v>
      </c>
      <c r="E22" s="83">
        <v>86.061735169000002</v>
      </c>
      <c r="F22" s="81">
        <f t="shared" si="26"/>
        <v>43.906533203376696</v>
      </c>
      <c r="G22" s="5">
        <f t="shared" si="27"/>
        <v>834.45216189170901</v>
      </c>
      <c r="H22" s="86">
        <f t="shared" si="28"/>
        <v>55.630144126113933</v>
      </c>
      <c r="I22" s="67">
        <f t="shared" si="29"/>
        <v>-0.21655616681964548</v>
      </c>
      <c r="J22" s="89">
        <f t="shared" si="30"/>
        <v>41.819918446371886</v>
      </c>
      <c r="K22" s="5">
        <f t="shared" si="31"/>
        <v>627.29877669557834</v>
      </c>
      <c r="L22" s="81">
        <f t="shared" si="32"/>
        <v>28.670509080719864</v>
      </c>
      <c r="M22" s="75">
        <f t="shared" si="33"/>
        <v>0.2559580248098155</v>
      </c>
      <c r="N22" s="83">
        <f t="shared" si="34"/>
        <v>72.631704769861443</v>
      </c>
      <c r="O22" s="85">
        <f t="shared" si="35"/>
        <v>43.966387749830808</v>
      </c>
      <c r="P22" s="5">
        <f t="shared" si="38"/>
        <v>659.49581624746213</v>
      </c>
      <c r="Q22" s="94">
        <f t="shared" si="36"/>
        <v>28.670509080719857</v>
      </c>
      <c r="R22" s="8">
        <f t="shared" si="15"/>
        <v>2.0866147570048099</v>
      </c>
      <c r="S22" s="4"/>
      <c r="T22" s="3"/>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74">
        <f t="shared" si="24"/>
        <v>0.28670509080719858</v>
      </c>
      <c r="DH22">
        <f t="shared" si="25"/>
        <v>0.99792887214532766</v>
      </c>
    </row>
    <row r="23" spans="1:112" ht="16.149999999999999" hidden="1" customHeight="1">
      <c r="A23" s="24">
        <f t="shared" si="19"/>
        <v>16</v>
      </c>
      <c r="B23" s="78">
        <f t="shared" si="2"/>
        <v>40.960000000000008</v>
      </c>
      <c r="C23" s="5">
        <f t="shared" si="37"/>
        <v>892.01368519254561</v>
      </c>
      <c r="D23" s="85">
        <f t="shared" si="7"/>
        <v>55.750855324534101</v>
      </c>
      <c r="E23" s="83">
        <v>86.061735169000002</v>
      </c>
      <c r="F23" s="81">
        <f t="shared" si="26"/>
        <v>43.2766910164192</v>
      </c>
      <c r="G23" s="5">
        <f t="shared" si="27"/>
        <v>877.72885290812826</v>
      </c>
      <c r="H23" s="86">
        <f t="shared" si="28"/>
        <v>54.858053306758016</v>
      </c>
      <c r="I23" s="67">
        <f t="shared" si="29"/>
        <v>-0.21655616681964548</v>
      </c>
      <c r="J23" s="89">
        <f t="shared" si="30"/>
        <v>40.960000000000008</v>
      </c>
      <c r="K23" s="5">
        <f t="shared" si="31"/>
        <v>655.36000000000013</v>
      </c>
      <c r="L23" s="81">
        <f t="shared" si="32"/>
        <v>28.061223304421734</v>
      </c>
      <c r="M23" s="75">
        <f t="shared" si="33"/>
        <v>0.25</v>
      </c>
      <c r="N23" s="83">
        <f t="shared" si="34"/>
        <v>72.782446522184742</v>
      </c>
      <c r="O23" s="85">
        <f t="shared" si="35"/>
        <v>42.972314971992738</v>
      </c>
      <c r="P23" s="5">
        <f t="shared" si="38"/>
        <v>687.5570395518838</v>
      </c>
      <c r="Q23" s="94">
        <f t="shared" si="36"/>
        <v>28.061223304421723</v>
      </c>
      <c r="R23" s="8">
        <f t="shared" si="15"/>
        <v>2.3166910164191918</v>
      </c>
      <c r="S23" s="4"/>
      <c r="T23" s="3"/>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00"/>
      <c r="CJ23" s="100"/>
      <c r="CK23" s="100"/>
      <c r="CL23" s="100"/>
      <c r="CM23" s="100"/>
      <c r="CN23" s="100"/>
      <c r="CO23" s="100"/>
      <c r="CP23" s="100"/>
      <c r="CQ23" s="100"/>
      <c r="CR23" s="100"/>
      <c r="CS23" s="100"/>
      <c r="CT23" s="100"/>
      <c r="CU23" s="100"/>
      <c r="CV23" s="100"/>
      <c r="CW23" s="100"/>
      <c r="CX23" s="100"/>
      <c r="CY23" s="100"/>
      <c r="CZ23" s="100"/>
      <c r="DA23" s="100"/>
      <c r="DB23" s="100"/>
      <c r="DC23" s="100"/>
      <c r="DD23" s="100"/>
      <c r="DE23" s="100"/>
      <c r="DF23" s="174">
        <f t="shared" si="24"/>
        <v>0.28061223304421723</v>
      </c>
      <c r="DH23">
        <f t="shared" si="25"/>
        <v>0.99812997829582706</v>
      </c>
    </row>
    <row r="24" spans="1:112" ht="16.149999999999999" hidden="1" customHeight="1">
      <c r="A24" s="24">
        <f t="shared" si="19"/>
        <v>17</v>
      </c>
      <c r="B24" s="78">
        <f t="shared" si="2"/>
        <v>40.168343558140911</v>
      </c>
      <c r="C24" s="5">
        <f t="shared" si="37"/>
        <v>932.18202875068653</v>
      </c>
      <c r="D24" s="85">
        <f t="shared" si="7"/>
        <v>54.834236985334499</v>
      </c>
      <c r="E24" s="83">
        <v>86.061735169000002</v>
      </c>
      <c r="F24" s="81">
        <f t="shared" si="26"/>
        <v>42.694479814793596</v>
      </c>
      <c r="G24" s="5">
        <f t="shared" si="27"/>
        <v>920.4233327229216</v>
      </c>
      <c r="H24" s="86">
        <f t="shared" si="28"/>
        <v>54.142548983701268</v>
      </c>
      <c r="I24" s="67">
        <f t="shared" si="29"/>
        <v>-0.21655616681964548</v>
      </c>
      <c r="J24" s="89">
        <f t="shared" si="30"/>
        <v>40.168343558140911</v>
      </c>
      <c r="K24" s="5">
        <f t="shared" si="31"/>
        <v>682.8618404883955</v>
      </c>
      <c r="L24" s="81">
        <f t="shared" si="32"/>
        <v>27.501840488395413</v>
      </c>
      <c r="M24" s="75">
        <f t="shared" si="33"/>
        <v>0.24465054211822601</v>
      </c>
      <c r="N24" s="83">
        <f t="shared" si="34"/>
        <v>72.918806272556807</v>
      </c>
      <c r="O24" s="85">
        <f t="shared" si="35"/>
        <v>42.06228706119289</v>
      </c>
      <c r="P24" s="5">
        <f t="shared" si="38"/>
        <v>715.05888004027918</v>
      </c>
      <c r="Q24" s="94">
        <f t="shared" si="36"/>
        <v>27.501840488395413</v>
      </c>
      <c r="R24" s="8">
        <f t="shared" si="15"/>
        <v>2.5261362566526842</v>
      </c>
      <c r="S24" s="4"/>
      <c r="T24" s="3"/>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100"/>
      <c r="BZ24" s="100"/>
      <c r="CA24" s="100"/>
      <c r="CB24" s="100"/>
      <c r="CC24" s="100"/>
      <c r="CD24" s="100"/>
      <c r="CE24" s="100"/>
      <c r="CF24" s="100"/>
      <c r="CG24" s="100"/>
      <c r="CH24" s="100"/>
      <c r="CI24" s="100"/>
      <c r="CJ24" s="100"/>
      <c r="CK24" s="100"/>
      <c r="CL24" s="100"/>
      <c r="CM24" s="100"/>
      <c r="CN24" s="100"/>
      <c r="CO24" s="100"/>
      <c r="CP24" s="100"/>
      <c r="CQ24" s="100"/>
      <c r="CR24" s="100"/>
      <c r="CS24" s="100"/>
      <c r="CT24" s="100"/>
      <c r="CU24" s="100"/>
      <c r="CV24" s="100"/>
      <c r="CW24" s="100"/>
      <c r="CX24" s="100"/>
      <c r="CY24" s="100"/>
      <c r="CZ24" s="100"/>
      <c r="DA24" s="100"/>
      <c r="DB24" s="100"/>
      <c r="DC24" s="100"/>
      <c r="DD24" s="100"/>
      <c r="DE24" s="100"/>
      <c r="DF24" s="174">
        <f t="shared" si="24"/>
        <v>0.27501840488395413</v>
      </c>
      <c r="DH24">
        <f t="shared" si="25"/>
        <v>0.99830025218248286</v>
      </c>
    </row>
    <row r="25" spans="1:112" ht="16.149999999999999" hidden="1" customHeight="1">
      <c r="A25" s="24">
        <f t="shared" si="19"/>
        <v>18</v>
      </c>
      <c r="B25" s="78">
        <f t="shared" si="2"/>
        <v>39.435968756429183</v>
      </c>
      <c r="C25" s="5">
        <f t="shared" si="37"/>
        <v>971.61799750711566</v>
      </c>
      <c r="D25" s="85">
        <f t="shared" si="7"/>
        <v>53.978777639284203</v>
      </c>
      <c r="E25" s="83">
        <v>86.061735169000002</v>
      </c>
      <c r="F25" s="81">
        <f t="shared" si="26"/>
        <v>42.153717666437807</v>
      </c>
      <c r="G25" s="5">
        <f t="shared" si="27"/>
        <v>962.57705038935978</v>
      </c>
      <c r="H25" s="86">
        <f t="shared" si="28"/>
        <v>53.476502799408877</v>
      </c>
      <c r="I25" s="67">
        <f t="shared" si="29"/>
        <v>-0.21655616681964548</v>
      </c>
      <c r="J25" s="89">
        <f t="shared" si="30"/>
        <v>39.435968756429183</v>
      </c>
      <c r="K25" s="5">
        <f t="shared" si="31"/>
        <v>709.84743761572531</v>
      </c>
      <c r="L25" s="81">
        <f t="shared" si="32"/>
        <v>26.985597127329797</v>
      </c>
      <c r="M25" s="75">
        <f t="shared" si="33"/>
        <v>0.23981246656813146</v>
      </c>
      <c r="N25" s="83">
        <f t="shared" si="34"/>
        <v>73.042960885907618</v>
      </c>
      <c r="O25" s="85">
        <f t="shared" si="35"/>
        <v>41.224693175978274</v>
      </c>
      <c r="P25" s="5">
        <f t="shared" si="38"/>
        <v>742.04447716760899</v>
      </c>
      <c r="Q25" s="94">
        <f t="shared" si="36"/>
        <v>26.985597127329797</v>
      </c>
      <c r="R25" s="8">
        <f t="shared" si="15"/>
        <v>2.7177489100086234</v>
      </c>
      <c r="S25" s="4"/>
      <c r="T25" s="3"/>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c r="CG25" s="100"/>
      <c r="CH25" s="100"/>
      <c r="CI25" s="100"/>
      <c r="CJ25" s="100"/>
      <c r="CK25" s="100"/>
      <c r="CL25" s="100"/>
      <c r="CM25" s="100"/>
      <c r="CN25" s="100"/>
      <c r="CO25" s="100"/>
      <c r="CP25" s="100"/>
      <c r="CQ25" s="100"/>
      <c r="CR25" s="100"/>
      <c r="CS25" s="100"/>
      <c r="CT25" s="100"/>
      <c r="CU25" s="100"/>
      <c r="CV25" s="100"/>
      <c r="CW25" s="100"/>
      <c r="CX25" s="100"/>
      <c r="CY25" s="100"/>
      <c r="CZ25" s="100"/>
      <c r="DA25" s="100"/>
      <c r="DB25" s="100"/>
      <c r="DC25" s="100"/>
      <c r="DD25" s="100"/>
      <c r="DE25" s="100"/>
      <c r="DF25" s="174">
        <f t="shared" si="24"/>
        <v>0.26985597127329797</v>
      </c>
      <c r="DH25">
        <f t="shared" si="25"/>
        <v>0.9984459216177779</v>
      </c>
    </row>
    <row r="26" spans="1:112" ht="16.149999999999999" hidden="1" customHeight="1">
      <c r="A26" s="24">
        <f t="shared" si="19"/>
        <v>19</v>
      </c>
      <c r="B26" s="78">
        <f t="shared" si="2"/>
        <v>38.755495105243064</v>
      </c>
      <c r="C26" s="5">
        <f t="shared" si="37"/>
        <v>1010.3734926123587</v>
      </c>
      <c r="D26" s="85">
        <f t="shared" si="7"/>
        <v>53.177552242755723</v>
      </c>
      <c r="E26" s="83">
        <v>86.061735169000002</v>
      </c>
      <c r="F26" s="81">
        <f t="shared" si="26"/>
        <v>41.64932305197464</v>
      </c>
      <c r="G26" s="5">
        <f t="shared" si="27"/>
        <v>1004.2263734413344</v>
      </c>
      <c r="H26" s="86">
        <f t="shared" si="28"/>
        <v>52.854019654807075</v>
      </c>
      <c r="I26" s="67">
        <f t="shared" si="29"/>
        <v>-0.21655616681964548</v>
      </c>
      <c r="J26" s="89">
        <f t="shared" si="30"/>
        <v>38.755495105243064</v>
      </c>
      <c r="K26" s="5">
        <f t="shared" si="31"/>
        <v>736.35440699961816</v>
      </c>
      <c r="L26" s="81">
        <f t="shared" si="32"/>
        <v>26.506969383892809</v>
      </c>
      <c r="M26" s="75">
        <f t="shared" si="33"/>
        <v>0.23540891336663824</v>
      </c>
      <c r="N26" s="83">
        <f t="shared" si="34"/>
        <v>73.156652057385742</v>
      </c>
      <c r="O26" s="85">
        <f t="shared" si="35"/>
        <v>40.450076134289567</v>
      </c>
      <c r="P26" s="5">
        <f t="shared" si="38"/>
        <v>768.55144655150184</v>
      </c>
      <c r="Q26" s="94">
        <f t="shared" si="36"/>
        <v>26.506969383892809</v>
      </c>
      <c r="R26" s="8">
        <f t="shared" si="15"/>
        <v>2.8938279467315766</v>
      </c>
      <c r="S26" s="4"/>
      <c r="T26" s="3"/>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100"/>
      <c r="BS26" s="100"/>
      <c r="BT26" s="100"/>
      <c r="BU26" s="100"/>
      <c r="BV26" s="100"/>
      <c r="BW26" s="100"/>
      <c r="BX26" s="100"/>
      <c r="BY26" s="100"/>
      <c r="BZ26" s="100"/>
      <c r="CA26" s="100"/>
      <c r="CB26" s="100"/>
      <c r="CC26" s="100"/>
      <c r="CD26" s="100"/>
      <c r="CE26" s="100"/>
      <c r="CF26" s="100"/>
      <c r="CG26" s="100"/>
      <c r="CH26" s="100"/>
      <c r="CI26" s="100"/>
      <c r="CJ26" s="100"/>
      <c r="CK26" s="100"/>
      <c r="CL26" s="100"/>
      <c r="CM26" s="100"/>
      <c r="CN26" s="100"/>
      <c r="CO26" s="100"/>
      <c r="CP26" s="100"/>
      <c r="CQ26" s="100"/>
      <c r="CR26" s="100"/>
      <c r="CS26" s="100"/>
      <c r="CT26" s="100"/>
      <c r="CU26" s="100"/>
      <c r="CV26" s="100"/>
      <c r="CW26" s="100"/>
      <c r="CX26" s="100"/>
      <c r="CY26" s="100"/>
      <c r="CZ26" s="100"/>
      <c r="DA26" s="100"/>
      <c r="DB26" s="100"/>
      <c r="DC26" s="100"/>
      <c r="DD26" s="100"/>
      <c r="DE26" s="100"/>
      <c r="DF26" s="174">
        <f t="shared" si="24"/>
        <v>0.26506969383892809</v>
      </c>
      <c r="DH26">
        <f t="shared" si="25"/>
        <v>0.99857168855249712</v>
      </c>
    </row>
    <row r="27" spans="1:112" ht="16.149999999999999" hidden="1" customHeight="1">
      <c r="A27" s="24">
        <f>A26+1</f>
        <v>20</v>
      </c>
      <c r="B27" s="78">
        <f t="shared" si="2"/>
        <v>38.120789991217968</v>
      </c>
      <c r="C27" s="5">
        <f>B27+C26</f>
        <v>1048.4942826035767</v>
      </c>
      <c r="D27" s="85">
        <f t="shared" si="7"/>
        <v>52.424714130178835</v>
      </c>
      <c r="E27" s="83">
        <v>84.988945811169998</v>
      </c>
      <c r="F27" s="81">
        <f t="shared" si="26"/>
        <v>38.120789991235426</v>
      </c>
      <c r="G27" s="5">
        <f t="shared" si="27"/>
        <v>990.237914570567</v>
      </c>
      <c r="H27" s="86">
        <f t="shared" si="28"/>
        <v>49.511895728528351</v>
      </c>
      <c r="I27" s="67">
        <f t="shared" si="29"/>
        <v>-0.2346528872899345</v>
      </c>
      <c r="J27" s="89">
        <f>$A27^(LN($O$2)/LN(2))*100</f>
        <v>38.120789991217968</v>
      </c>
      <c r="K27" s="5">
        <f t="shared" si="31"/>
        <v>762.4157998243594</v>
      </c>
      <c r="L27" s="81">
        <f>($A27^(1+(LN($O$2)/LN(2))) -($A27-1)^(1+(LN($O$2)/LN(2))))*100</f>
        <v>26.06139282474107</v>
      </c>
      <c r="M27" s="75">
        <f t="shared" si="33"/>
        <v>0.23137821315975918</v>
      </c>
      <c r="N27" s="83">
        <f t="shared" si="34"/>
        <v>73.261291999407348</v>
      </c>
      <c r="O27" s="85">
        <f t="shared" si="35"/>
        <v>41.542907596232766</v>
      </c>
      <c r="P27" s="5">
        <f>P$7+SUM(U27:DE27)</f>
        <v>830.85815192465532</v>
      </c>
      <c r="Q27" s="94">
        <f t="shared" si="36"/>
        <v>26.061392824741091</v>
      </c>
      <c r="R27" s="8">
        <f t="shared" si="15"/>
        <v>1.7458035017625662E-11</v>
      </c>
      <c r="S27" s="4"/>
      <c r="T27" s="3"/>
      <c r="U27" s="101">
        <f t="shared" ref="U27:U59" si="39">IF(U$6&gt;$A27,0,U$6^(LN($N27/100)/LN(2))*100)</f>
        <v>73.261291999407348</v>
      </c>
      <c r="V27" s="101">
        <f t="shared" ref="V27:CG28" si="40">IF(V$6&gt;$A27,0,V$6^(LN($N27/100)/LN(2))*100)</f>
        <v>61.070470504466243</v>
      </c>
      <c r="W27" s="101">
        <f t="shared" si="40"/>
        <v>53.672169054224284</v>
      </c>
      <c r="X27" s="101">
        <f t="shared" si="40"/>
        <v>48.556623076685455</v>
      </c>
      <c r="Y27" s="101">
        <f t="shared" si="40"/>
        <v>44.74101572168896</v>
      </c>
      <c r="Z27" s="101">
        <f t="shared" si="40"/>
        <v>41.749854715311983</v>
      </c>
      <c r="AA27" s="101">
        <f t="shared" si="40"/>
        <v>39.320924493230805</v>
      </c>
      <c r="AB27" s="101">
        <f t="shared" si="40"/>
        <v>37.296023676368819</v>
      </c>
      <c r="AC27" s="101">
        <f t="shared" si="40"/>
        <v>35.573209417262142</v>
      </c>
      <c r="AD27" s="101">
        <f t="shared" si="40"/>
        <v>34.083393351870953</v>
      </c>
      <c r="AE27" s="101">
        <f t="shared" si="40"/>
        <v>32.777846171367301</v>
      </c>
      <c r="AF27" s="101">
        <f t="shared" si="40"/>
        <v>31.621065840774442</v>
      </c>
      <c r="AG27" s="101">
        <f t="shared" si="40"/>
        <v>30.586482972313057</v>
      </c>
      <c r="AH27" s="101">
        <f t="shared" si="40"/>
        <v>29.65375817401204</v>
      </c>
      <c r="AI27" s="101">
        <f t="shared" si="40"/>
        <v>28.807017309852302</v>
      </c>
      <c r="AJ27" s="101">
        <f t="shared" si="40"/>
        <v>28.033662456384214</v>
      </c>
      <c r="AK27" s="101">
        <f t="shared" si="40"/>
        <v>27.323548809712662</v>
      </c>
      <c r="AL27" s="101">
        <f t="shared" si="40"/>
        <v>26.668401354981125</v>
      </c>
      <c r="AM27" s="101">
        <f t="shared" si="40"/>
        <v>26.061392824741091</v>
      </c>
      <c r="AN27" s="101">
        <f t="shared" si="40"/>
        <v>0</v>
      </c>
      <c r="AO27" s="101">
        <f t="shared" si="40"/>
        <v>0</v>
      </c>
      <c r="AP27" s="101">
        <f t="shared" si="40"/>
        <v>0</v>
      </c>
      <c r="AQ27" s="101">
        <f t="shared" si="40"/>
        <v>0</v>
      </c>
      <c r="AR27" s="101">
        <f t="shared" si="40"/>
        <v>0</v>
      </c>
      <c r="AS27" s="101">
        <f t="shared" si="40"/>
        <v>0</v>
      </c>
      <c r="AT27" s="101">
        <f t="shared" si="40"/>
        <v>0</v>
      </c>
      <c r="AU27" s="101">
        <f t="shared" si="40"/>
        <v>0</v>
      </c>
      <c r="AV27" s="101">
        <f t="shared" si="40"/>
        <v>0</v>
      </c>
      <c r="AW27" s="101">
        <f t="shared" si="40"/>
        <v>0</v>
      </c>
      <c r="AX27" s="101">
        <f t="shared" si="40"/>
        <v>0</v>
      </c>
      <c r="AY27" s="101">
        <f t="shared" si="40"/>
        <v>0</v>
      </c>
      <c r="AZ27" s="101">
        <f t="shared" si="40"/>
        <v>0</v>
      </c>
      <c r="BA27" s="101">
        <f t="shared" si="40"/>
        <v>0</v>
      </c>
      <c r="BB27" s="101">
        <f t="shared" si="40"/>
        <v>0</v>
      </c>
      <c r="BC27" s="101">
        <f t="shared" si="40"/>
        <v>0</v>
      </c>
      <c r="BD27" s="101">
        <f t="shared" si="40"/>
        <v>0</v>
      </c>
      <c r="BE27" s="101">
        <f t="shared" si="40"/>
        <v>0</v>
      </c>
      <c r="BF27" s="101">
        <f t="shared" si="40"/>
        <v>0</v>
      </c>
      <c r="BG27" s="101">
        <f t="shared" si="40"/>
        <v>0</v>
      </c>
      <c r="BH27" s="101">
        <f t="shared" si="40"/>
        <v>0</v>
      </c>
      <c r="BI27" s="101">
        <f t="shared" si="40"/>
        <v>0</v>
      </c>
      <c r="BJ27" s="101">
        <f t="shared" si="40"/>
        <v>0</v>
      </c>
      <c r="BK27" s="101">
        <f t="shared" si="40"/>
        <v>0</v>
      </c>
      <c r="BL27" s="101">
        <f t="shared" si="40"/>
        <v>0</v>
      </c>
      <c r="BM27" s="101">
        <f t="shared" si="40"/>
        <v>0</v>
      </c>
      <c r="BN27" s="101">
        <f t="shared" si="40"/>
        <v>0</v>
      </c>
      <c r="BO27" s="101">
        <f t="shared" si="40"/>
        <v>0</v>
      </c>
      <c r="BP27" s="101">
        <f t="shared" si="40"/>
        <v>0</v>
      </c>
      <c r="BQ27" s="101">
        <f t="shared" si="40"/>
        <v>0</v>
      </c>
      <c r="BR27" s="101">
        <f t="shared" si="40"/>
        <v>0</v>
      </c>
      <c r="BS27" s="101">
        <f t="shared" si="40"/>
        <v>0</v>
      </c>
      <c r="BT27" s="101">
        <f t="shared" si="40"/>
        <v>0</v>
      </c>
      <c r="BU27" s="101">
        <f t="shared" si="40"/>
        <v>0</v>
      </c>
      <c r="BV27" s="101">
        <f t="shared" si="40"/>
        <v>0</v>
      </c>
      <c r="BW27" s="101">
        <f t="shared" si="40"/>
        <v>0</v>
      </c>
      <c r="BX27" s="101">
        <f t="shared" si="40"/>
        <v>0</v>
      </c>
      <c r="BY27" s="101">
        <f t="shared" si="40"/>
        <v>0</v>
      </c>
      <c r="BZ27" s="101">
        <f t="shared" si="40"/>
        <v>0</v>
      </c>
      <c r="CA27" s="101">
        <f t="shared" si="40"/>
        <v>0</v>
      </c>
      <c r="CB27" s="101">
        <f t="shared" si="40"/>
        <v>0</v>
      </c>
      <c r="CC27" s="101">
        <f t="shared" si="40"/>
        <v>0</v>
      </c>
      <c r="CD27" s="101">
        <f t="shared" si="40"/>
        <v>0</v>
      </c>
      <c r="CE27" s="101">
        <f t="shared" si="40"/>
        <v>0</v>
      </c>
      <c r="CF27" s="101">
        <f t="shared" si="40"/>
        <v>0</v>
      </c>
      <c r="CG27" s="101">
        <f t="shared" si="40"/>
        <v>0</v>
      </c>
      <c r="CH27" s="101">
        <f t="shared" ref="CH27:DE31" si="41">IF(CH$6&gt;$A27,0,CH$6^(LN($N27/100)/LN(2))*100)</f>
        <v>0</v>
      </c>
      <c r="CI27" s="101">
        <f t="shared" si="41"/>
        <v>0</v>
      </c>
      <c r="CJ27" s="101">
        <f t="shared" si="41"/>
        <v>0</v>
      </c>
      <c r="CK27" s="101">
        <f t="shared" si="41"/>
        <v>0</v>
      </c>
      <c r="CL27" s="101">
        <f t="shared" si="41"/>
        <v>0</v>
      </c>
      <c r="CM27" s="101">
        <f t="shared" si="41"/>
        <v>0</v>
      </c>
      <c r="CN27" s="101">
        <f t="shared" si="41"/>
        <v>0</v>
      </c>
      <c r="CO27" s="101">
        <f t="shared" si="41"/>
        <v>0</v>
      </c>
      <c r="CP27" s="101">
        <f t="shared" si="41"/>
        <v>0</v>
      </c>
      <c r="CQ27" s="101">
        <f t="shared" si="41"/>
        <v>0</v>
      </c>
      <c r="CR27" s="101">
        <f t="shared" si="41"/>
        <v>0</v>
      </c>
      <c r="CS27" s="101">
        <f t="shared" si="41"/>
        <v>0</v>
      </c>
      <c r="CT27" s="101">
        <f t="shared" si="41"/>
        <v>0</v>
      </c>
      <c r="CU27" s="101">
        <f t="shared" si="41"/>
        <v>0</v>
      </c>
      <c r="CV27" s="101">
        <f t="shared" si="41"/>
        <v>0</v>
      </c>
      <c r="CW27" s="101">
        <f t="shared" si="41"/>
        <v>0</v>
      </c>
      <c r="CX27" s="101">
        <f t="shared" si="41"/>
        <v>0</v>
      </c>
      <c r="CY27" s="101">
        <f t="shared" si="41"/>
        <v>0</v>
      </c>
      <c r="CZ27" s="101">
        <f t="shared" si="41"/>
        <v>0</v>
      </c>
      <c r="DA27" s="101">
        <f t="shared" si="41"/>
        <v>0</v>
      </c>
      <c r="DB27" s="101">
        <f t="shared" si="41"/>
        <v>0</v>
      </c>
      <c r="DC27" s="101">
        <f t="shared" si="41"/>
        <v>0</v>
      </c>
      <c r="DD27" s="101">
        <f t="shared" si="41"/>
        <v>0</v>
      </c>
      <c r="DE27" s="101">
        <f t="shared" si="41"/>
        <v>0</v>
      </c>
      <c r="DF27" s="174">
        <f t="shared" si="24"/>
        <v>0.26061392824741092</v>
      </c>
      <c r="DH27">
        <f t="shared" si="25"/>
        <v>0.99868116156828313</v>
      </c>
    </row>
    <row r="28" spans="1:112" ht="16.149999999999999" hidden="1" customHeight="1">
      <c r="A28" s="24">
        <f t="shared" si="19"/>
        <v>21</v>
      </c>
      <c r="B28" s="78">
        <f t="shared" si="2"/>
        <v>37.526707435741692</v>
      </c>
      <c r="C28" s="5">
        <f t="shared" si="37"/>
        <v>1086.0209900393183</v>
      </c>
      <c r="D28" s="85">
        <f t="shared" si="7"/>
        <v>51.715285239967542</v>
      </c>
      <c r="E28" s="83">
        <v>86.061735169000002</v>
      </c>
      <c r="F28" s="81">
        <f t="shared" si="26"/>
        <v>40.733415265209594</v>
      </c>
      <c r="G28" s="5">
        <f t="shared" si="27"/>
        <v>1086.1368601613092</v>
      </c>
      <c r="H28" s="86">
        <f t="shared" si="28"/>
        <v>51.720802864824243</v>
      </c>
      <c r="I28" s="67">
        <f t="shared" si="29"/>
        <v>-0.21655616681964548</v>
      </c>
      <c r="J28" s="89">
        <f t="shared" si="30"/>
        <v>37.526707435741692</v>
      </c>
      <c r="K28" s="5">
        <f t="shared" si="31"/>
        <v>788.06085615057555</v>
      </c>
      <c r="L28" s="81">
        <f t="shared" si="32"/>
        <v>25.645056326216586</v>
      </c>
      <c r="M28" s="75">
        <f t="shared" si="33"/>
        <v>0.22767024869695299</v>
      </c>
      <c r="N28" s="83">
        <f t="shared" si="34"/>
        <v>73.358039401044849</v>
      </c>
      <c r="O28" s="85">
        <f t="shared" si="35"/>
        <v>40.92012475090533</v>
      </c>
      <c r="P28" s="5">
        <f t="shared" ref="P28:P91" si="42">P$7+SUM(U28:DE28)</f>
        <v>859.32261976901191</v>
      </c>
      <c r="Q28" s="94">
        <f t="shared" si="36"/>
        <v>25.645056326216579</v>
      </c>
      <c r="R28" s="8">
        <f t="shared" si="15"/>
        <v>3.2067078294679021</v>
      </c>
      <c r="S28" s="4"/>
      <c r="T28" s="3"/>
      <c r="U28" s="101">
        <f t="shared" si="39"/>
        <v>73.358039401044849</v>
      </c>
      <c r="V28" s="101">
        <f t="shared" ref="V28:AJ28" si="43">IF(V$6&gt;$A28,0,V$6^(LN($N28/100)/LN(2))*100)</f>
        <v>61.198344629470839</v>
      </c>
      <c r="W28" s="101">
        <f t="shared" si="43"/>
        <v>53.814019447652484</v>
      </c>
      <c r="X28" s="101">
        <f t="shared" si="43"/>
        <v>48.705641836058945</v>
      </c>
      <c r="Y28" s="101">
        <f t="shared" si="43"/>
        <v>44.893905766074425</v>
      </c>
      <c r="Z28" s="101">
        <f t="shared" si="43"/>
        <v>41.904820271669372</v>
      </c>
      <c r="AA28" s="101">
        <f t="shared" si="43"/>
        <v>39.476909589694849</v>
      </c>
      <c r="AB28" s="101">
        <f t="shared" si="43"/>
        <v>37.452373853874818</v>
      </c>
      <c r="AC28" s="101">
        <f t="shared" si="43"/>
        <v>35.729503928627899</v>
      </c>
      <c r="AD28" s="101">
        <f t="shared" si="43"/>
        <v>34.239354872709768</v>
      </c>
      <c r="AE28" s="101">
        <f t="shared" si="43"/>
        <v>32.933289080544824</v>
      </c>
      <c r="AF28" s="101">
        <f t="shared" si="43"/>
        <v>31.775865087444704</v>
      </c>
      <c r="AG28" s="101">
        <f t="shared" si="43"/>
        <v>30.740554565828255</v>
      </c>
      <c r="AH28" s="101">
        <f t="shared" si="43"/>
        <v>29.807046544827077</v>
      </c>
      <c r="AI28" s="101">
        <f t="shared" si="43"/>
        <v>28.959486891123198</v>
      </c>
      <c r="AJ28" s="101">
        <f t="shared" si="43"/>
        <v>28.185291943751157</v>
      </c>
      <c r="AK28" s="101">
        <f t="shared" si="40"/>
        <v>27.474327168352115</v>
      </c>
      <c r="AL28" s="101">
        <f t="shared" si="40"/>
        <v>26.818324994285049</v>
      </c>
      <c r="AM28" s="101">
        <f t="shared" si="40"/>
        <v>26.210463569760723</v>
      </c>
      <c r="AN28" s="101">
        <f t="shared" si="40"/>
        <v>25.645056326216579</v>
      </c>
      <c r="AO28" s="101">
        <f t="shared" si="40"/>
        <v>0</v>
      </c>
      <c r="AP28" s="101">
        <f t="shared" si="40"/>
        <v>0</v>
      </c>
      <c r="AQ28" s="101">
        <f t="shared" si="40"/>
        <v>0</v>
      </c>
      <c r="AR28" s="101">
        <f t="shared" si="40"/>
        <v>0</v>
      </c>
      <c r="AS28" s="101">
        <f t="shared" si="40"/>
        <v>0</v>
      </c>
      <c r="AT28" s="101">
        <f t="shared" si="40"/>
        <v>0</v>
      </c>
      <c r="AU28" s="101">
        <f t="shared" si="40"/>
        <v>0</v>
      </c>
      <c r="AV28" s="101">
        <f t="shared" si="40"/>
        <v>0</v>
      </c>
      <c r="AW28" s="101">
        <f t="shared" si="40"/>
        <v>0</v>
      </c>
      <c r="AX28" s="101">
        <f t="shared" si="40"/>
        <v>0</v>
      </c>
      <c r="AY28" s="101">
        <f t="shared" si="40"/>
        <v>0</v>
      </c>
      <c r="AZ28" s="101">
        <f t="shared" si="40"/>
        <v>0</v>
      </c>
      <c r="BA28" s="101">
        <f t="shared" si="40"/>
        <v>0</v>
      </c>
      <c r="BB28" s="101">
        <f t="shared" si="40"/>
        <v>0</v>
      </c>
      <c r="BC28" s="101">
        <f t="shared" si="40"/>
        <v>0</v>
      </c>
      <c r="BD28" s="101">
        <f t="shared" si="40"/>
        <v>0</v>
      </c>
      <c r="BE28" s="101">
        <f t="shared" si="40"/>
        <v>0</v>
      </c>
      <c r="BF28" s="101">
        <f t="shared" si="40"/>
        <v>0</v>
      </c>
      <c r="BG28" s="101">
        <f t="shared" si="40"/>
        <v>0</v>
      </c>
      <c r="BH28" s="101">
        <f t="shared" si="40"/>
        <v>0</v>
      </c>
      <c r="BI28" s="101">
        <f t="shared" si="40"/>
        <v>0</v>
      </c>
      <c r="BJ28" s="101">
        <f t="shared" si="40"/>
        <v>0</v>
      </c>
      <c r="BK28" s="101">
        <f t="shared" si="40"/>
        <v>0</v>
      </c>
      <c r="BL28" s="101">
        <f t="shared" si="40"/>
        <v>0</v>
      </c>
      <c r="BM28" s="101">
        <f t="shared" si="40"/>
        <v>0</v>
      </c>
      <c r="BN28" s="101">
        <f t="shared" si="40"/>
        <v>0</v>
      </c>
      <c r="BO28" s="101">
        <f t="shared" si="40"/>
        <v>0</v>
      </c>
      <c r="BP28" s="101">
        <f t="shared" si="40"/>
        <v>0</v>
      </c>
      <c r="BQ28" s="101">
        <f t="shared" si="40"/>
        <v>0</v>
      </c>
      <c r="BR28" s="101">
        <f t="shared" si="40"/>
        <v>0</v>
      </c>
      <c r="BS28" s="101">
        <f t="shared" si="40"/>
        <v>0</v>
      </c>
      <c r="BT28" s="101">
        <f t="shared" si="40"/>
        <v>0</v>
      </c>
      <c r="BU28" s="101">
        <f t="shared" si="40"/>
        <v>0</v>
      </c>
      <c r="BV28" s="101">
        <f t="shared" si="40"/>
        <v>0</v>
      </c>
      <c r="BW28" s="101">
        <f t="shared" si="40"/>
        <v>0</v>
      </c>
      <c r="BX28" s="101">
        <f t="shared" si="40"/>
        <v>0</v>
      </c>
      <c r="BY28" s="101">
        <f t="shared" si="40"/>
        <v>0</v>
      </c>
      <c r="BZ28" s="101">
        <f t="shared" si="40"/>
        <v>0</v>
      </c>
      <c r="CA28" s="101">
        <f t="shared" si="40"/>
        <v>0</v>
      </c>
      <c r="CB28" s="101">
        <f t="shared" si="40"/>
        <v>0</v>
      </c>
      <c r="CC28" s="101">
        <f t="shared" si="40"/>
        <v>0</v>
      </c>
      <c r="CD28" s="101">
        <f t="shared" si="40"/>
        <v>0</v>
      </c>
      <c r="CE28" s="101">
        <f t="shared" si="40"/>
        <v>0</v>
      </c>
      <c r="CF28" s="101">
        <f t="shared" si="40"/>
        <v>0</v>
      </c>
      <c r="CG28" s="101">
        <f t="shared" si="40"/>
        <v>0</v>
      </c>
      <c r="CH28" s="101">
        <f t="shared" si="41"/>
        <v>0</v>
      </c>
      <c r="CI28" s="101">
        <f t="shared" si="41"/>
        <v>0</v>
      </c>
      <c r="CJ28" s="101">
        <f t="shared" si="41"/>
        <v>0</v>
      </c>
      <c r="CK28" s="101">
        <f t="shared" si="41"/>
        <v>0</v>
      </c>
      <c r="CL28" s="101">
        <f t="shared" si="41"/>
        <v>0</v>
      </c>
      <c r="CM28" s="101">
        <f t="shared" si="41"/>
        <v>0</v>
      </c>
      <c r="CN28" s="101">
        <f t="shared" si="41"/>
        <v>0</v>
      </c>
      <c r="CO28" s="101">
        <f t="shared" si="41"/>
        <v>0</v>
      </c>
      <c r="CP28" s="101">
        <f t="shared" si="41"/>
        <v>0</v>
      </c>
      <c r="CQ28" s="101">
        <f t="shared" si="41"/>
        <v>0</v>
      </c>
      <c r="CR28" s="101">
        <f t="shared" si="41"/>
        <v>0</v>
      </c>
      <c r="CS28" s="101">
        <f t="shared" si="41"/>
        <v>0</v>
      </c>
      <c r="CT28" s="101">
        <f t="shared" si="41"/>
        <v>0</v>
      </c>
      <c r="CU28" s="101">
        <f t="shared" si="41"/>
        <v>0</v>
      </c>
      <c r="CV28" s="101">
        <f t="shared" si="41"/>
        <v>0</v>
      </c>
      <c r="CW28" s="101">
        <f t="shared" si="41"/>
        <v>0</v>
      </c>
      <c r="CX28" s="101">
        <f t="shared" si="41"/>
        <v>0</v>
      </c>
      <c r="CY28" s="101">
        <f t="shared" si="41"/>
        <v>0</v>
      </c>
      <c r="CZ28" s="101">
        <f t="shared" si="41"/>
        <v>0</v>
      </c>
      <c r="DA28" s="101">
        <f t="shared" si="41"/>
        <v>0</v>
      </c>
      <c r="DB28" s="101">
        <f t="shared" si="41"/>
        <v>0</v>
      </c>
      <c r="DC28" s="101">
        <f t="shared" si="41"/>
        <v>0</v>
      </c>
      <c r="DD28" s="101">
        <f t="shared" si="41"/>
        <v>0</v>
      </c>
      <c r="DE28" s="101">
        <f t="shared" si="41"/>
        <v>0</v>
      </c>
      <c r="DF28" s="174">
        <f t="shared" si="24"/>
        <v>0.25645056326216581</v>
      </c>
      <c r="DH28">
        <f t="shared" si="25"/>
        <v>0.99877715081690888</v>
      </c>
    </row>
    <row r="29" spans="1:112" ht="16.149999999999999" hidden="1" customHeight="1">
      <c r="A29" s="24">
        <f t="shared" si="19"/>
        <v>22</v>
      </c>
      <c r="B29" s="78">
        <f t="shared" si="2"/>
        <v>36.968891094602711</v>
      </c>
      <c r="C29" s="5">
        <f t="shared" si="37"/>
        <v>1122.989881133921</v>
      </c>
      <c r="D29" s="85">
        <f t="shared" si="7"/>
        <v>51.044994596996411</v>
      </c>
      <c r="E29" s="83">
        <v>86.061735169000002</v>
      </c>
      <c r="F29" s="81">
        <f t="shared" si="26"/>
        <v>40.315348299233378</v>
      </c>
      <c r="G29" s="5">
        <f t="shared" si="27"/>
        <v>1126.4522084605421</v>
      </c>
      <c r="H29" s="86">
        <f t="shared" si="28"/>
        <v>51.202373111842824</v>
      </c>
      <c r="I29" s="67">
        <f t="shared" si="29"/>
        <v>-0.21655616681964548</v>
      </c>
      <c r="J29" s="89">
        <f t="shared" si="30"/>
        <v>36.968891094602711</v>
      </c>
      <c r="K29" s="5">
        <f t="shared" si="31"/>
        <v>813.31560408125961</v>
      </c>
      <c r="L29" s="81">
        <f t="shared" si="32"/>
        <v>25.254747930684207</v>
      </c>
      <c r="M29" s="75">
        <f t="shared" si="33"/>
        <v>0.22424382421757541</v>
      </c>
      <c r="N29" s="83">
        <f t="shared" si="34"/>
        <v>73.447855050593262</v>
      </c>
      <c r="O29" s="85">
        <f t="shared" si="35"/>
        <v>40.333661864983704</v>
      </c>
      <c r="P29" s="5">
        <f t="shared" si="42"/>
        <v>887.34056102964144</v>
      </c>
      <c r="Q29" s="94">
        <f t="shared" si="36"/>
        <v>25.254747930684214</v>
      </c>
      <c r="R29" s="8">
        <f t="shared" si="15"/>
        <v>3.3464572046306671</v>
      </c>
      <c r="S29" s="4"/>
      <c r="T29" s="3"/>
      <c r="U29" s="101">
        <f t="shared" si="39"/>
        <v>73.447855050593262</v>
      </c>
      <c r="V29" s="101">
        <f t="shared" ref="V29:CG32" si="44">IF(V$6&gt;$A29,0,V$6^(LN($N29/100)/LN(2))*100)</f>
        <v>61.317145174161617</v>
      </c>
      <c r="W29" s="101">
        <f t="shared" si="44"/>
        <v>53.945874115329573</v>
      </c>
      <c r="X29" s="101">
        <f t="shared" si="44"/>
        <v>48.844216454985251</v>
      </c>
      <c r="Y29" s="101">
        <f t="shared" si="44"/>
        <v>45.036127908680058</v>
      </c>
      <c r="Z29" s="101">
        <f t="shared" si="44"/>
        <v>42.049013878708351</v>
      </c>
      <c r="AA29" s="101">
        <f t="shared" si="44"/>
        <v>39.622087426002778</v>
      </c>
      <c r="AB29" s="101">
        <f t="shared" si="44"/>
        <v>37.597922923092106</v>
      </c>
      <c r="AC29" s="101">
        <f t="shared" si="44"/>
        <v>35.875029302455587</v>
      </c>
      <c r="AD29" s="101">
        <f t="shared" si="44"/>
        <v>34.384595592734371</v>
      </c>
      <c r="AE29" s="101">
        <f t="shared" si="44"/>
        <v>33.078069946767101</v>
      </c>
      <c r="AF29" s="101">
        <f t="shared" si="44"/>
        <v>31.920067613770293</v>
      </c>
      <c r="AG29" s="101">
        <f t="shared" si="44"/>
        <v>30.884098763837553</v>
      </c>
      <c r="AH29" s="101">
        <f t="shared" si="44"/>
        <v>29.949879112885046</v>
      </c>
      <c r="AI29" s="101">
        <f t="shared" si="44"/>
        <v>29.101573340669855</v>
      </c>
      <c r="AJ29" s="101">
        <f t="shared" si="44"/>
        <v>28.326611225508586</v>
      </c>
      <c r="AK29" s="101">
        <f t="shared" si="44"/>
        <v>27.614867930586467</v>
      </c>
      <c r="AL29" s="101">
        <f t="shared" si="44"/>
        <v>26.958082932453191</v>
      </c>
      <c r="AM29" s="101">
        <f t="shared" si="44"/>
        <v>26.349439521425438</v>
      </c>
      <c r="AN29" s="101">
        <f t="shared" si="44"/>
        <v>25.783254884310963</v>
      </c>
      <c r="AO29" s="101">
        <f t="shared" si="44"/>
        <v>25.254747930684214</v>
      </c>
      <c r="AP29" s="101">
        <f t="shared" si="44"/>
        <v>0</v>
      </c>
      <c r="AQ29" s="101">
        <f t="shared" si="44"/>
        <v>0</v>
      </c>
      <c r="AR29" s="101">
        <f t="shared" si="44"/>
        <v>0</v>
      </c>
      <c r="AS29" s="101">
        <f t="shared" si="44"/>
        <v>0</v>
      </c>
      <c r="AT29" s="101">
        <f t="shared" si="44"/>
        <v>0</v>
      </c>
      <c r="AU29" s="101">
        <f t="shared" si="44"/>
        <v>0</v>
      </c>
      <c r="AV29" s="101">
        <f t="shared" si="44"/>
        <v>0</v>
      </c>
      <c r="AW29" s="101">
        <f t="shared" si="44"/>
        <v>0</v>
      </c>
      <c r="AX29" s="101">
        <f t="shared" si="44"/>
        <v>0</v>
      </c>
      <c r="AY29" s="101">
        <f t="shared" si="44"/>
        <v>0</v>
      </c>
      <c r="AZ29" s="101">
        <f t="shared" si="44"/>
        <v>0</v>
      </c>
      <c r="BA29" s="101">
        <f t="shared" si="44"/>
        <v>0</v>
      </c>
      <c r="BB29" s="101">
        <f t="shared" si="44"/>
        <v>0</v>
      </c>
      <c r="BC29" s="101">
        <f t="shared" si="44"/>
        <v>0</v>
      </c>
      <c r="BD29" s="101">
        <f t="shared" si="44"/>
        <v>0</v>
      </c>
      <c r="BE29" s="101">
        <f t="shared" si="44"/>
        <v>0</v>
      </c>
      <c r="BF29" s="101">
        <f t="shared" si="44"/>
        <v>0</v>
      </c>
      <c r="BG29" s="101">
        <f t="shared" si="44"/>
        <v>0</v>
      </c>
      <c r="BH29" s="101">
        <f t="shared" si="44"/>
        <v>0</v>
      </c>
      <c r="BI29" s="101">
        <f t="shared" si="44"/>
        <v>0</v>
      </c>
      <c r="BJ29" s="101">
        <f t="shared" si="44"/>
        <v>0</v>
      </c>
      <c r="BK29" s="101">
        <f t="shared" si="44"/>
        <v>0</v>
      </c>
      <c r="BL29" s="101">
        <f t="shared" si="44"/>
        <v>0</v>
      </c>
      <c r="BM29" s="101">
        <f t="shared" si="44"/>
        <v>0</v>
      </c>
      <c r="BN29" s="101">
        <f t="shared" si="44"/>
        <v>0</v>
      </c>
      <c r="BO29" s="101">
        <f t="shared" si="44"/>
        <v>0</v>
      </c>
      <c r="BP29" s="101">
        <f t="shared" si="44"/>
        <v>0</v>
      </c>
      <c r="BQ29" s="101">
        <f t="shared" si="44"/>
        <v>0</v>
      </c>
      <c r="BR29" s="101">
        <f t="shared" si="44"/>
        <v>0</v>
      </c>
      <c r="BS29" s="101">
        <f t="shared" si="44"/>
        <v>0</v>
      </c>
      <c r="BT29" s="101">
        <f t="shared" si="44"/>
        <v>0</v>
      </c>
      <c r="BU29" s="101">
        <f t="shared" si="44"/>
        <v>0</v>
      </c>
      <c r="BV29" s="101">
        <f t="shared" si="44"/>
        <v>0</v>
      </c>
      <c r="BW29" s="101">
        <f t="shared" si="44"/>
        <v>0</v>
      </c>
      <c r="BX29" s="101">
        <f t="shared" si="44"/>
        <v>0</v>
      </c>
      <c r="BY29" s="101">
        <f t="shared" si="44"/>
        <v>0</v>
      </c>
      <c r="BZ29" s="101">
        <f t="shared" si="44"/>
        <v>0</v>
      </c>
      <c r="CA29" s="101">
        <f t="shared" si="44"/>
        <v>0</v>
      </c>
      <c r="CB29" s="101">
        <f t="shared" si="44"/>
        <v>0</v>
      </c>
      <c r="CC29" s="101">
        <f t="shared" si="44"/>
        <v>0</v>
      </c>
      <c r="CD29" s="101">
        <f t="shared" si="44"/>
        <v>0</v>
      </c>
      <c r="CE29" s="101">
        <f t="shared" si="44"/>
        <v>0</v>
      </c>
      <c r="CF29" s="101">
        <f t="shared" si="44"/>
        <v>0</v>
      </c>
      <c r="CG29" s="101">
        <f t="shared" si="44"/>
        <v>0</v>
      </c>
      <c r="CH29" s="101">
        <f t="shared" si="41"/>
        <v>0</v>
      </c>
      <c r="CI29" s="101">
        <f t="shared" si="41"/>
        <v>0</v>
      </c>
      <c r="CJ29" s="101">
        <f t="shared" si="41"/>
        <v>0</v>
      </c>
      <c r="CK29" s="101">
        <f t="shared" si="41"/>
        <v>0</v>
      </c>
      <c r="CL29" s="101">
        <f t="shared" si="41"/>
        <v>0</v>
      </c>
      <c r="CM29" s="101">
        <f t="shared" si="41"/>
        <v>0</v>
      </c>
      <c r="CN29" s="101">
        <f t="shared" si="41"/>
        <v>0</v>
      </c>
      <c r="CO29" s="101">
        <f t="shared" si="41"/>
        <v>0</v>
      </c>
      <c r="CP29" s="101">
        <f t="shared" si="41"/>
        <v>0</v>
      </c>
      <c r="CQ29" s="101">
        <f t="shared" si="41"/>
        <v>0</v>
      </c>
      <c r="CR29" s="101">
        <f t="shared" si="41"/>
        <v>0</v>
      </c>
      <c r="CS29" s="101">
        <f t="shared" si="41"/>
        <v>0</v>
      </c>
      <c r="CT29" s="101">
        <f t="shared" si="41"/>
        <v>0</v>
      </c>
      <c r="CU29" s="101">
        <f t="shared" si="41"/>
        <v>0</v>
      </c>
      <c r="CV29" s="101">
        <f t="shared" si="41"/>
        <v>0</v>
      </c>
      <c r="CW29" s="101">
        <f t="shared" si="41"/>
        <v>0</v>
      </c>
      <c r="CX29" s="101">
        <f t="shared" si="41"/>
        <v>0</v>
      </c>
      <c r="CY29" s="101">
        <f t="shared" si="41"/>
        <v>0</v>
      </c>
      <c r="CZ29" s="101">
        <f t="shared" si="41"/>
        <v>0</v>
      </c>
      <c r="DA29" s="101">
        <f t="shared" si="41"/>
        <v>0</v>
      </c>
      <c r="DB29" s="101">
        <f t="shared" si="41"/>
        <v>0</v>
      </c>
      <c r="DC29" s="101">
        <f t="shared" si="41"/>
        <v>0</v>
      </c>
      <c r="DD29" s="101">
        <f t="shared" si="41"/>
        <v>0</v>
      </c>
      <c r="DE29" s="101">
        <f t="shared" si="41"/>
        <v>0</v>
      </c>
      <c r="DF29" s="174">
        <f t="shared" si="24"/>
        <v>0.25254747930684213</v>
      </c>
      <c r="DH29">
        <f t="shared" si="25"/>
        <v>0.99886187346749655</v>
      </c>
    </row>
    <row r="30" spans="1:112" ht="16.149999999999999" hidden="1" customHeight="1">
      <c r="A30" s="24">
        <f t="shared" si="19"/>
        <v>23</v>
      </c>
      <c r="B30" s="78">
        <f t="shared" si="2"/>
        <v>36.443623559916901</v>
      </c>
      <c r="C30" s="5">
        <f t="shared" si="37"/>
        <v>1159.4335046938379</v>
      </c>
      <c r="D30" s="85">
        <f t="shared" si="7"/>
        <v>50.410152377992951</v>
      </c>
      <c r="E30" s="83">
        <v>86.061735169000002</v>
      </c>
      <c r="F30" s="81">
        <f t="shared" si="26"/>
        <v>39.920302353546155</v>
      </c>
      <c r="G30" s="5">
        <f t="shared" si="27"/>
        <v>1166.3725108140891</v>
      </c>
      <c r="H30" s="86">
        <f t="shared" si="28"/>
        <v>50.711848296264741</v>
      </c>
      <c r="I30" s="67">
        <f t="shared" si="29"/>
        <v>-0.21655616681964548</v>
      </c>
      <c r="J30" s="89">
        <f t="shared" si="30"/>
        <v>36.443623559916901</v>
      </c>
      <c r="K30" s="5">
        <f t="shared" si="31"/>
        <v>838.20334187808874</v>
      </c>
      <c r="L30" s="81">
        <f t="shared" si="32"/>
        <v>24.887737796828979</v>
      </c>
      <c r="M30" s="75">
        <f t="shared" si="33"/>
        <v>0.22106472945750374</v>
      </c>
      <c r="N30" s="83">
        <f t="shared" si="34"/>
        <v>73.531543250943088</v>
      </c>
      <c r="O30" s="85">
        <f t="shared" si="35"/>
        <v>39.779941863822593</v>
      </c>
      <c r="P30" s="5">
        <f t="shared" si="42"/>
        <v>914.93866286791967</v>
      </c>
      <c r="Q30" s="94">
        <f t="shared" si="36"/>
        <v>24.887737796828986</v>
      </c>
      <c r="R30" s="8">
        <f t="shared" si="15"/>
        <v>3.4766787936292545</v>
      </c>
      <c r="S30" s="4"/>
      <c r="T30" s="3"/>
      <c r="U30" s="101">
        <f t="shared" si="39"/>
        <v>73.531543250943102</v>
      </c>
      <c r="V30" s="101">
        <f t="shared" si="44"/>
        <v>61.427917357465375</v>
      </c>
      <c r="W30" s="101">
        <f t="shared" si="44"/>
        <v>54.068878528653144</v>
      </c>
      <c r="X30" s="101">
        <f t="shared" si="44"/>
        <v>48.973538932739352</v>
      </c>
      <c r="Y30" s="101">
        <f t="shared" si="44"/>
        <v>45.16889561985824</v>
      </c>
      <c r="Z30" s="101">
        <f t="shared" si="44"/>
        <v>42.183657361325473</v>
      </c>
      <c r="AA30" s="101">
        <f t="shared" si="44"/>
        <v>39.757680800596468</v>
      </c>
      <c r="AB30" s="101">
        <f t="shared" si="44"/>
        <v>37.73389030875596</v>
      </c>
      <c r="AC30" s="101">
        <f t="shared" si="44"/>
        <v>36.010998961844685</v>
      </c>
      <c r="AD30" s="101">
        <f t="shared" si="44"/>
        <v>34.52032133105746</v>
      </c>
      <c r="AE30" s="101">
        <f t="shared" si="44"/>
        <v>33.213386018689391</v>
      </c>
      <c r="AF30" s="101">
        <f t="shared" si="44"/>
        <v>32.054861537450371</v>
      </c>
      <c r="AG30" s="101">
        <f t="shared" si="44"/>
        <v>31.018294257472682</v>
      </c>
      <c r="AH30" s="101">
        <f t="shared" si="44"/>
        <v>30.083425022629257</v>
      </c>
      <c r="AI30" s="101">
        <f t="shared" si="44"/>
        <v>29.234436253462487</v>
      </c>
      <c r="AJ30" s="101">
        <f t="shared" si="44"/>
        <v>28.458770423047973</v>
      </c>
      <c r="AK30" s="101">
        <f t="shared" si="44"/>
        <v>27.746311872646316</v>
      </c>
      <c r="AL30" s="101">
        <f t="shared" si="44"/>
        <v>27.088806763544955</v>
      </c>
      <c r="AM30" s="101">
        <f t="shared" si="44"/>
        <v>26.47944327672549</v>
      </c>
      <c r="AN30" s="101">
        <f t="shared" si="44"/>
        <v>25.912542182271377</v>
      </c>
      <c r="AO30" s="101">
        <f t="shared" si="44"/>
        <v>25.383325009911044</v>
      </c>
      <c r="AP30" s="101">
        <f t="shared" si="44"/>
        <v>24.887737796828986</v>
      </c>
      <c r="AQ30" s="101">
        <f t="shared" si="44"/>
        <v>0</v>
      </c>
      <c r="AR30" s="101">
        <f t="shared" si="44"/>
        <v>0</v>
      </c>
      <c r="AS30" s="101">
        <f t="shared" si="44"/>
        <v>0</v>
      </c>
      <c r="AT30" s="101">
        <f t="shared" si="44"/>
        <v>0</v>
      </c>
      <c r="AU30" s="101">
        <f t="shared" si="44"/>
        <v>0</v>
      </c>
      <c r="AV30" s="101">
        <f t="shared" si="44"/>
        <v>0</v>
      </c>
      <c r="AW30" s="101">
        <f t="shared" si="44"/>
        <v>0</v>
      </c>
      <c r="AX30" s="101">
        <f t="shared" si="44"/>
        <v>0</v>
      </c>
      <c r="AY30" s="101">
        <f t="shared" si="44"/>
        <v>0</v>
      </c>
      <c r="AZ30" s="101">
        <f t="shared" si="44"/>
        <v>0</v>
      </c>
      <c r="BA30" s="101">
        <f t="shared" si="44"/>
        <v>0</v>
      </c>
      <c r="BB30" s="101">
        <f t="shared" si="44"/>
        <v>0</v>
      </c>
      <c r="BC30" s="101">
        <f t="shared" si="44"/>
        <v>0</v>
      </c>
      <c r="BD30" s="101">
        <f t="shared" si="44"/>
        <v>0</v>
      </c>
      <c r="BE30" s="101">
        <f t="shared" si="44"/>
        <v>0</v>
      </c>
      <c r="BF30" s="101">
        <f t="shared" si="44"/>
        <v>0</v>
      </c>
      <c r="BG30" s="101">
        <f t="shared" si="44"/>
        <v>0</v>
      </c>
      <c r="BH30" s="101">
        <f t="shared" si="44"/>
        <v>0</v>
      </c>
      <c r="BI30" s="101">
        <f t="shared" si="44"/>
        <v>0</v>
      </c>
      <c r="BJ30" s="101">
        <f t="shared" si="44"/>
        <v>0</v>
      </c>
      <c r="BK30" s="101">
        <f t="shared" si="44"/>
        <v>0</v>
      </c>
      <c r="BL30" s="101">
        <f t="shared" si="44"/>
        <v>0</v>
      </c>
      <c r="BM30" s="101">
        <f t="shared" si="44"/>
        <v>0</v>
      </c>
      <c r="BN30" s="101">
        <f t="shared" si="44"/>
        <v>0</v>
      </c>
      <c r="BO30" s="101">
        <f t="shared" si="44"/>
        <v>0</v>
      </c>
      <c r="BP30" s="101">
        <f t="shared" si="44"/>
        <v>0</v>
      </c>
      <c r="BQ30" s="101">
        <f t="shared" si="44"/>
        <v>0</v>
      </c>
      <c r="BR30" s="101">
        <f t="shared" si="44"/>
        <v>0</v>
      </c>
      <c r="BS30" s="101">
        <f t="shared" si="44"/>
        <v>0</v>
      </c>
      <c r="BT30" s="101">
        <f t="shared" si="44"/>
        <v>0</v>
      </c>
      <c r="BU30" s="101">
        <f t="shared" si="44"/>
        <v>0</v>
      </c>
      <c r="BV30" s="101">
        <f t="shared" si="44"/>
        <v>0</v>
      </c>
      <c r="BW30" s="101">
        <f t="shared" si="44"/>
        <v>0</v>
      </c>
      <c r="BX30" s="101">
        <f t="shared" si="44"/>
        <v>0</v>
      </c>
      <c r="BY30" s="101">
        <f t="shared" si="44"/>
        <v>0</v>
      </c>
      <c r="BZ30" s="101">
        <f t="shared" si="44"/>
        <v>0</v>
      </c>
      <c r="CA30" s="101">
        <f t="shared" si="44"/>
        <v>0</v>
      </c>
      <c r="CB30" s="101">
        <f t="shared" si="44"/>
        <v>0</v>
      </c>
      <c r="CC30" s="101">
        <f t="shared" si="44"/>
        <v>0</v>
      </c>
      <c r="CD30" s="101">
        <f t="shared" si="44"/>
        <v>0</v>
      </c>
      <c r="CE30" s="101">
        <f t="shared" si="44"/>
        <v>0</v>
      </c>
      <c r="CF30" s="101">
        <f t="shared" si="44"/>
        <v>0</v>
      </c>
      <c r="CG30" s="101">
        <f t="shared" si="44"/>
        <v>0</v>
      </c>
      <c r="CH30" s="101">
        <f t="shared" si="41"/>
        <v>0</v>
      </c>
      <c r="CI30" s="101">
        <f t="shared" si="41"/>
        <v>0</v>
      </c>
      <c r="CJ30" s="101">
        <f t="shared" si="41"/>
        <v>0</v>
      </c>
      <c r="CK30" s="101">
        <f t="shared" si="41"/>
        <v>0</v>
      </c>
      <c r="CL30" s="101">
        <f t="shared" si="41"/>
        <v>0</v>
      </c>
      <c r="CM30" s="101">
        <f t="shared" si="41"/>
        <v>0</v>
      </c>
      <c r="CN30" s="101">
        <f t="shared" si="41"/>
        <v>0</v>
      </c>
      <c r="CO30" s="101">
        <f t="shared" si="41"/>
        <v>0</v>
      </c>
      <c r="CP30" s="101">
        <f t="shared" si="41"/>
        <v>0</v>
      </c>
      <c r="CQ30" s="101">
        <f t="shared" si="41"/>
        <v>0</v>
      </c>
      <c r="CR30" s="101">
        <f t="shared" si="41"/>
        <v>0</v>
      </c>
      <c r="CS30" s="101">
        <f t="shared" si="41"/>
        <v>0</v>
      </c>
      <c r="CT30" s="101">
        <f t="shared" si="41"/>
        <v>0</v>
      </c>
      <c r="CU30" s="101">
        <f t="shared" si="41"/>
        <v>0</v>
      </c>
      <c r="CV30" s="101">
        <f t="shared" si="41"/>
        <v>0</v>
      </c>
      <c r="CW30" s="101">
        <f t="shared" si="41"/>
        <v>0</v>
      </c>
      <c r="CX30" s="101">
        <f t="shared" si="41"/>
        <v>0</v>
      </c>
      <c r="CY30" s="101">
        <f t="shared" si="41"/>
        <v>0</v>
      </c>
      <c r="CZ30" s="101">
        <f t="shared" si="41"/>
        <v>0</v>
      </c>
      <c r="DA30" s="101">
        <f t="shared" si="41"/>
        <v>0</v>
      </c>
      <c r="DB30" s="101">
        <f t="shared" si="41"/>
        <v>0</v>
      </c>
      <c r="DC30" s="101">
        <f t="shared" si="41"/>
        <v>0</v>
      </c>
      <c r="DD30" s="101">
        <f t="shared" si="41"/>
        <v>0</v>
      </c>
      <c r="DE30" s="101">
        <f t="shared" si="41"/>
        <v>0</v>
      </c>
      <c r="DF30" s="174">
        <f t="shared" si="24"/>
        <v>0.24887737796828988</v>
      </c>
      <c r="DH30">
        <f t="shared" si="25"/>
        <v>0.99893709955801657</v>
      </c>
    </row>
    <row r="31" spans="1:112" ht="16.149999999999999" hidden="1" customHeight="1">
      <c r="A31" s="24">
        <f t="shared" si="19"/>
        <v>24</v>
      </c>
      <c r="B31" s="78">
        <f t="shared" si="2"/>
        <v>35.947709582262291</v>
      </c>
      <c r="C31" s="5">
        <f t="shared" si="37"/>
        <v>1195.3812142761003</v>
      </c>
      <c r="D31" s="85">
        <f t="shared" si="7"/>
        <v>49.807550594837515</v>
      </c>
      <c r="E31" s="83">
        <v>86.061735169000002</v>
      </c>
      <c r="F31" s="81">
        <f t="shared" si="26"/>
        <v>39.546067158932985</v>
      </c>
      <c r="G31" s="5">
        <f t="shared" si="27"/>
        <v>1205.9185779730215</v>
      </c>
      <c r="H31" s="86">
        <f t="shared" si="28"/>
        <v>50.246607415542556</v>
      </c>
      <c r="I31" s="67">
        <f t="shared" si="29"/>
        <v>-0.21655616681964548</v>
      </c>
      <c r="J31" s="89">
        <f t="shared" si="30"/>
        <v>35.947709582262291</v>
      </c>
      <c r="K31" s="5">
        <f t="shared" si="31"/>
        <v>862.74502997429499</v>
      </c>
      <c r="L31" s="81">
        <f t="shared" si="32"/>
        <v>24.541688096206116</v>
      </c>
      <c r="M31" s="75">
        <f t="shared" si="33"/>
        <v>0.21810429198553155</v>
      </c>
      <c r="N31" s="83">
        <f t="shared" si="34"/>
        <v>73.609783121957719</v>
      </c>
      <c r="O31" s="85">
        <f t="shared" si="35"/>
        <v>39.255872833904661</v>
      </c>
      <c r="P31" s="5">
        <f t="shared" si="42"/>
        <v>942.14094801371186</v>
      </c>
      <c r="Q31" s="94">
        <f t="shared" si="36"/>
        <v>24.541688096206116</v>
      </c>
      <c r="R31" s="8">
        <f t="shared" si="15"/>
        <v>3.5983575766706934</v>
      </c>
      <c r="S31" s="4"/>
      <c r="T31" s="3"/>
      <c r="U31" s="101">
        <f t="shared" si="39"/>
        <v>73.609783121957719</v>
      </c>
      <c r="V31" s="101">
        <f t="shared" si="44"/>
        <v>61.531544695768645</v>
      </c>
      <c r="W31" s="101">
        <f t="shared" si="44"/>
        <v>54.184001712616514</v>
      </c>
      <c r="X31" s="101">
        <f t="shared" si="44"/>
        <v>49.094618277077124</v>
      </c>
      <c r="Y31" s="101">
        <f t="shared" si="44"/>
        <v>45.293236602145782</v>
      </c>
      <c r="Z31" s="101">
        <f t="shared" si="44"/>
        <v>42.309785942011814</v>
      </c>
      <c r="AA31" s="101">
        <f t="shared" si="44"/>
        <v>39.884726147454877</v>
      </c>
      <c r="AB31" s="101">
        <f t="shared" si="44"/>
        <v>37.861309926473744</v>
      </c>
      <c r="AC31" s="101">
        <f t="shared" si="44"/>
        <v>36.138442038309485</v>
      </c>
      <c r="AD31" s="101">
        <f t="shared" si="44"/>
        <v>34.647555044525205</v>
      </c>
      <c r="AE31" s="101">
        <f t="shared" si="44"/>
        <v>33.340253231754687</v>
      </c>
      <c r="AF31" s="101">
        <f t="shared" si="44"/>
        <v>32.181255273892376</v>
      </c>
      <c r="AG31" s="101">
        <f t="shared" si="44"/>
        <v>31.144141671279453</v>
      </c>
      <c r="AH31" s="101">
        <f t="shared" si="44"/>
        <v>30.208676988376716</v>
      </c>
      <c r="AI31" s="101">
        <f t="shared" si="44"/>
        <v>29.35906041592829</v>
      </c>
      <c r="AJ31" s="101">
        <f t="shared" si="44"/>
        <v>28.582746445816092</v>
      </c>
      <c r="AK31" s="101">
        <f t="shared" si="44"/>
        <v>27.869628124009584</v>
      </c>
      <c r="AL31" s="101">
        <f t="shared" si="44"/>
        <v>27.211457964725156</v>
      </c>
      <c r="AM31" s="101">
        <f t="shared" si="44"/>
        <v>26.601428808054006</v>
      </c>
      <c r="AN31" s="101">
        <f t="shared" si="44"/>
        <v>26.033864847593037</v>
      </c>
      <c r="AO31" s="101">
        <f t="shared" si="44"/>
        <v>25.503990125335928</v>
      </c>
      <c r="AP31" s="101">
        <f t="shared" si="44"/>
        <v>25.007752512399573</v>
      </c>
      <c r="AQ31" s="101">
        <f t="shared" si="44"/>
        <v>24.541688096206116</v>
      </c>
      <c r="AR31" s="101">
        <f t="shared" si="44"/>
        <v>0</v>
      </c>
      <c r="AS31" s="101">
        <f t="shared" si="44"/>
        <v>0</v>
      </c>
      <c r="AT31" s="101">
        <f t="shared" si="44"/>
        <v>0</v>
      </c>
      <c r="AU31" s="101">
        <f t="shared" si="44"/>
        <v>0</v>
      </c>
      <c r="AV31" s="101">
        <f t="shared" si="44"/>
        <v>0</v>
      </c>
      <c r="AW31" s="101">
        <f t="shared" si="44"/>
        <v>0</v>
      </c>
      <c r="AX31" s="101">
        <f t="shared" si="44"/>
        <v>0</v>
      </c>
      <c r="AY31" s="101">
        <f t="shared" si="44"/>
        <v>0</v>
      </c>
      <c r="AZ31" s="101">
        <f t="shared" si="44"/>
        <v>0</v>
      </c>
      <c r="BA31" s="101">
        <f t="shared" si="44"/>
        <v>0</v>
      </c>
      <c r="BB31" s="101">
        <f t="shared" si="44"/>
        <v>0</v>
      </c>
      <c r="BC31" s="101">
        <f t="shared" si="44"/>
        <v>0</v>
      </c>
      <c r="BD31" s="101">
        <f t="shared" si="44"/>
        <v>0</v>
      </c>
      <c r="BE31" s="101">
        <f t="shared" si="44"/>
        <v>0</v>
      </c>
      <c r="BF31" s="101">
        <f t="shared" si="44"/>
        <v>0</v>
      </c>
      <c r="BG31" s="101">
        <f t="shared" si="44"/>
        <v>0</v>
      </c>
      <c r="BH31" s="101">
        <f t="shared" si="44"/>
        <v>0</v>
      </c>
      <c r="BI31" s="101">
        <f t="shared" si="44"/>
        <v>0</v>
      </c>
      <c r="BJ31" s="101">
        <f t="shared" si="44"/>
        <v>0</v>
      </c>
      <c r="BK31" s="101">
        <f t="shared" si="44"/>
        <v>0</v>
      </c>
      <c r="BL31" s="101">
        <f t="shared" si="44"/>
        <v>0</v>
      </c>
      <c r="BM31" s="101">
        <f t="shared" si="44"/>
        <v>0</v>
      </c>
      <c r="BN31" s="101">
        <f t="shared" si="44"/>
        <v>0</v>
      </c>
      <c r="BO31" s="101">
        <f t="shared" si="44"/>
        <v>0</v>
      </c>
      <c r="BP31" s="101">
        <f t="shared" si="44"/>
        <v>0</v>
      </c>
      <c r="BQ31" s="101">
        <f t="shared" si="44"/>
        <v>0</v>
      </c>
      <c r="BR31" s="101">
        <f t="shared" si="44"/>
        <v>0</v>
      </c>
      <c r="BS31" s="101">
        <f t="shared" si="44"/>
        <v>0</v>
      </c>
      <c r="BT31" s="101">
        <f t="shared" si="44"/>
        <v>0</v>
      </c>
      <c r="BU31" s="101">
        <f t="shared" si="44"/>
        <v>0</v>
      </c>
      <c r="BV31" s="101">
        <f t="shared" si="44"/>
        <v>0</v>
      </c>
      <c r="BW31" s="101">
        <f t="shared" si="44"/>
        <v>0</v>
      </c>
      <c r="BX31" s="101">
        <f t="shared" si="44"/>
        <v>0</v>
      </c>
      <c r="BY31" s="101">
        <f t="shared" si="44"/>
        <v>0</v>
      </c>
      <c r="BZ31" s="101">
        <f t="shared" si="44"/>
        <v>0</v>
      </c>
      <c r="CA31" s="101">
        <f t="shared" si="44"/>
        <v>0</v>
      </c>
      <c r="CB31" s="101">
        <f t="shared" si="44"/>
        <v>0</v>
      </c>
      <c r="CC31" s="101">
        <f t="shared" si="44"/>
        <v>0</v>
      </c>
      <c r="CD31" s="101">
        <f t="shared" si="44"/>
        <v>0</v>
      </c>
      <c r="CE31" s="101">
        <f t="shared" si="44"/>
        <v>0</v>
      </c>
      <c r="CF31" s="101">
        <f t="shared" si="44"/>
        <v>0</v>
      </c>
      <c r="CG31" s="101">
        <f t="shared" si="44"/>
        <v>0</v>
      </c>
      <c r="CH31" s="101">
        <f t="shared" si="41"/>
        <v>0</v>
      </c>
      <c r="CI31" s="101">
        <f t="shared" si="41"/>
        <v>0</v>
      </c>
      <c r="CJ31" s="101">
        <f t="shared" si="41"/>
        <v>0</v>
      </c>
      <c r="CK31" s="101">
        <f t="shared" si="41"/>
        <v>0</v>
      </c>
      <c r="CL31" s="101">
        <f t="shared" si="41"/>
        <v>0</v>
      </c>
      <c r="CM31" s="101">
        <f t="shared" si="41"/>
        <v>0</v>
      </c>
      <c r="CN31" s="101">
        <f t="shared" si="41"/>
        <v>0</v>
      </c>
      <c r="CO31" s="101">
        <f t="shared" si="41"/>
        <v>0</v>
      </c>
      <c r="CP31" s="101">
        <f t="shared" si="41"/>
        <v>0</v>
      </c>
      <c r="CQ31" s="101">
        <f t="shared" si="41"/>
        <v>0</v>
      </c>
      <c r="CR31" s="101">
        <f t="shared" si="41"/>
        <v>0</v>
      </c>
      <c r="CS31" s="101">
        <f t="shared" si="41"/>
        <v>0</v>
      </c>
      <c r="CT31" s="101">
        <f t="shared" si="41"/>
        <v>0</v>
      </c>
      <c r="CU31" s="101">
        <f t="shared" si="41"/>
        <v>0</v>
      </c>
      <c r="CV31" s="101">
        <f t="shared" si="41"/>
        <v>0</v>
      </c>
      <c r="CW31" s="101">
        <f t="shared" si="41"/>
        <v>0</v>
      </c>
      <c r="CX31" s="101">
        <f t="shared" si="41"/>
        <v>0</v>
      </c>
      <c r="CY31" s="101">
        <f t="shared" si="41"/>
        <v>0</v>
      </c>
      <c r="CZ31" s="101">
        <f t="shared" si="41"/>
        <v>0</v>
      </c>
      <c r="DA31" s="101">
        <f t="shared" si="41"/>
        <v>0</v>
      </c>
      <c r="DB31" s="101">
        <f t="shared" si="41"/>
        <v>0</v>
      </c>
      <c r="DC31" s="101">
        <f t="shared" si="41"/>
        <v>0</v>
      </c>
      <c r="DD31" s="101">
        <f t="shared" si="41"/>
        <v>0</v>
      </c>
      <c r="DE31" s="101">
        <f t="shared" si="41"/>
        <v>0</v>
      </c>
      <c r="DF31" s="174">
        <f t="shared" si="24"/>
        <v>0.24541688096206116</v>
      </c>
      <c r="DH31">
        <f t="shared" si="25"/>
        <v>0.99900425732225218</v>
      </c>
    </row>
    <row r="32" spans="1:112" ht="16.149999999999999" hidden="1" customHeight="1">
      <c r="A32" s="24">
        <f t="shared" si="19"/>
        <v>25</v>
      </c>
      <c r="B32" s="78">
        <f t="shared" si="2"/>
        <v>35.478384510608976</v>
      </c>
      <c r="C32" s="5">
        <f t="shared" si="37"/>
        <v>1230.8595987867093</v>
      </c>
      <c r="D32" s="85">
        <f t="shared" si="7"/>
        <v>49.234383951468374</v>
      </c>
      <c r="E32" s="83">
        <v>86.061735169000002</v>
      </c>
      <c r="F32" s="81">
        <f t="shared" si="26"/>
        <v>39.190727685206106</v>
      </c>
      <c r="G32" s="5">
        <f t="shared" si="27"/>
        <v>1245.1093056582274</v>
      </c>
      <c r="H32" s="86">
        <f t="shared" si="28"/>
        <v>49.8043722263291</v>
      </c>
      <c r="I32" s="67">
        <f t="shared" si="29"/>
        <v>-0.21655616681964548</v>
      </c>
      <c r="J32" s="89">
        <f t="shared" si="30"/>
        <v>35.478384510608976</v>
      </c>
      <c r="K32" s="5">
        <f t="shared" si="31"/>
        <v>886.95961276522439</v>
      </c>
      <c r="L32" s="81">
        <f t="shared" si="32"/>
        <v>24.214582790929029</v>
      </c>
      <c r="M32" s="75">
        <f t="shared" si="33"/>
        <v>0.21533827903669653</v>
      </c>
      <c r="N32" s="83">
        <f t="shared" si="34"/>
        <v>73.683152581614237</v>
      </c>
      <c r="O32" s="85">
        <f t="shared" si="35"/>
        <v>38.75876554733167</v>
      </c>
      <c r="P32" s="5">
        <f t="shared" si="42"/>
        <v>968.9691386832917</v>
      </c>
      <c r="Q32" s="94">
        <f t="shared" si="36"/>
        <v>24.214582790929025</v>
      </c>
      <c r="R32" s="8">
        <f t="shared" si="15"/>
        <v>3.7123431745971303</v>
      </c>
      <c r="S32" s="4"/>
      <c r="T32" s="3"/>
      <c r="U32" s="101">
        <f t="shared" si="39"/>
        <v>73.683152581614252</v>
      </c>
      <c r="V32" s="101">
        <f t="shared" si="44"/>
        <v>61.628779817937996</v>
      </c>
      <c r="W32" s="101">
        <f t="shared" si="44"/>
        <v>54.292069743654459</v>
      </c>
      <c r="X32" s="101">
        <f t="shared" si="44"/>
        <v>49.208315141781704</v>
      </c>
      <c r="Y32" s="101">
        <f t="shared" si="44"/>
        <v>45.410027867438338</v>
      </c>
      <c r="Z32" s="101">
        <f t="shared" si="44"/>
        <v>42.42828340227738</v>
      </c>
      <c r="AA32" s="101">
        <f t="shared" si="44"/>
        <v>40.004108588933342</v>
      </c>
      <c r="AB32" s="101">
        <f t="shared" si="44"/>
        <v>37.981065018478816</v>
      </c>
      <c r="AC32" s="101">
        <f t="shared" si="44"/>
        <v>36.258237928760586</v>
      </c>
      <c r="AD32" s="101">
        <f t="shared" si="44"/>
        <v>34.767171071528104</v>
      </c>
      <c r="AE32" s="101">
        <f t="shared" si="44"/>
        <v>33.459540120918142</v>
      </c>
      <c r="AF32" s="101">
        <f t="shared" si="44"/>
        <v>32.300111110140527</v>
      </c>
      <c r="AG32" s="101">
        <f t="shared" si="44"/>
        <v>31.262496797059754</v>
      </c>
      <c r="AH32" s="101">
        <f t="shared" si="44"/>
        <v>30.326484190845687</v>
      </c>
      <c r="AI32" s="101">
        <f t="shared" si="44"/>
        <v>29.476288370498398</v>
      </c>
      <c r="AJ32" s="101">
        <f t="shared" si="44"/>
        <v>28.699375230800594</v>
      </c>
      <c r="AK32" s="101">
        <f t="shared" si="44"/>
        <v>27.985646089687854</v>
      </c>
      <c r="AL32" s="101">
        <f t="shared" si="44"/>
        <v>27.326859509728003</v>
      </c>
      <c r="AM32" s="101">
        <f t="shared" si="44"/>
        <v>26.716212776453396</v>
      </c>
      <c r="AN32" s="101">
        <f t="shared" si="44"/>
        <v>26.148033358520255</v>
      </c>
      <c r="AO32" s="101">
        <f t="shared" si="44"/>
        <v>25.617547708944894</v>
      </c>
      <c r="AP32" s="101">
        <f t="shared" si="44"/>
        <v>25.120705465957617</v>
      </c>
      <c r="AQ32" s="101">
        <f t="shared" si="44"/>
        <v>24.654044000402546</v>
      </c>
      <c r="AR32" s="101">
        <f t="shared" si="44"/>
        <v>24.214582790929025</v>
      </c>
      <c r="AS32" s="101">
        <f t="shared" si="44"/>
        <v>0</v>
      </c>
      <c r="AT32" s="101">
        <f t="shared" si="44"/>
        <v>0</v>
      </c>
      <c r="AU32" s="101">
        <f t="shared" si="44"/>
        <v>0</v>
      </c>
      <c r="AV32" s="101">
        <f t="shared" si="44"/>
        <v>0</v>
      </c>
      <c r="AW32" s="101">
        <f t="shared" si="44"/>
        <v>0</v>
      </c>
      <c r="AX32" s="101">
        <f t="shared" si="44"/>
        <v>0</v>
      </c>
      <c r="AY32" s="101">
        <f t="shared" si="44"/>
        <v>0</v>
      </c>
      <c r="AZ32" s="101">
        <f t="shared" si="44"/>
        <v>0</v>
      </c>
      <c r="BA32" s="101">
        <f t="shared" si="44"/>
        <v>0</v>
      </c>
      <c r="BB32" s="101">
        <f t="shared" si="44"/>
        <v>0</v>
      </c>
      <c r="BC32" s="101">
        <f t="shared" si="44"/>
        <v>0</v>
      </c>
      <c r="BD32" s="101">
        <f t="shared" si="44"/>
        <v>0</v>
      </c>
      <c r="BE32" s="101">
        <f t="shared" si="44"/>
        <v>0</v>
      </c>
      <c r="BF32" s="101">
        <f t="shared" si="44"/>
        <v>0</v>
      </c>
      <c r="BG32" s="101">
        <f t="shared" si="44"/>
        <v>0</v>
      </c>
      <c r="BH32" s="101">
        <f t="shared" si="44"/>
        <v>0</v>
      </c>
      <c r="BI32" s="101">
        <f t="shared" si="44"/>
        <v>0</v>
      </c>
      <c r="BJ32" s="101">
        <f t="shared" si="44"/>
        <v>0</v>
      </c>
      <c r="BK32" s="101">
        <f t="shared" si="44"/>
        <v>0</v>
      </c>
      <c r="BL32" s="101">
        <f t="shared" si="44"/>
        <v>0</v>
      </c>
      <c r="BM32" s="101">
        <f t="shared" si="44"/>
        <v>0</v>
      </c>
      <c r="BN32" s="101">
        <f t="shared" si="44"/>
        <v>0</v>
      </c>
      <c r="BO32" s="101">
        <f t="shared" si="44"/>
        <v>0</v>
      </c>
      <c r="BP32" s="101">
        <f t="shared" si="44"/>
        <v>0</v>
      </c>
      <c r="BQ32" s="101">
        <f t="shared" si="44"/>
        <v>0</v>
      </c>
      <c r="BR32" s="101">
        <f t="shared" si="44"/>
        <v>0</v>
      </c>
      <c r="BS32" s="101">
        <f t="shared" si="44"/>
        <v>0</v>
      </c>
      <c r="BT32" s="101">
        <f t="shared" si="44"/>
        <v>0</v>
      </c>
      <c r="BU32" s="101">
        <f t="shared" si="44"/>
        <v>0</v>
      </c>
      <c r="BV32" s="101">
        <f t="shared" si="44"/>
        <v>0</v>
      </c>
      <c r="BW32" s="101">
        <f t="shared" si="44"/>
        <v>0</v>
      </c>
      <c r="BX32" s="101">
        <f t="shared" si="44"/>
        <v>0</v>
      </c>
      <c r="BY32" s="101">
        <f t="shared" si="44"/>
        <v>0</v>
      </c>
      <c r="BZ32" s="101">
        <f t="shared" si="44"/>
        <v>0</v>
      </c>
      <c r="CA32" s="101">
        <f t="shared" si="44"/>
        <v>0</v>
      </c>
      <c r="CB32" s="101">
        <f t="shared" si="44"/>
        <v>0</v>
      </c>
      <c r="CC32" s="101">
        <f t="shared" si="44"/>
        <v>0</v>
      </c>
      <c r="CD32" s="101">
        <f t="shared" si="44"/>
        <v>0</v>
      </c>
      <c r="CE32" s="101">
        <f t="shared" si="44"/>
        <v>0</v>
      </c>
      <c r="CF32" s="101">
        <f t="shared" si="44"/>
        <v>0</v>
      </c>
      <c r="CG32" s="101">
        <f t="shared" ref="CG32:DE35" si="45">IF(CG$6&gt;$A32,0,CG$6^(LN($N32/100)/LN(2))*100)</f>
        <v>0</v>
      </c>
      <c r="CH32" s="101">
        <f t="shared" si="45"/>
        <v>0</v>
      </c>
      <c r="CI32" s="101">
        <f t="shared" si="45"/>
        <v>0</v>
      </c>
      <c r="CJ32" s="101">
        <f t="shared" si="45"/>
        <v>0</v>
      </c>
      <c r="CK32" s="101">
        <f t="shared" si="45"/>
        <v>0</v>
      </c>
      <c r="CL32" s="101">
        <f t="shared" si="45"/>
        <v>0</v>
      </c>
      <c r="CM32" s="101">
        <f t="shared" si="45"/>
        <v>0</v>
      </c>
      <c r="CN32" s="101">
        <f t="shared" si="45"/>
        <v>0</v>
      </c>
      <c r="CO32" s="101">
        <f t="shared" si="45"/>
        <v>0</v>
      </c>
      <c r="CP32" s="101">
        <f t="shared" si="45"/>
        <v>0</v>
      </c>
      <c r="CQ32" s="101">
        <f t="shared" si="45"/>
        <v>0</v>
      </c>
      <c r="CR32" s="101">
        <f t="shared" si="45"/>
        <v>0</v>
      </c>
      <c r="CS32" s="101">
        <f t="shared" si="45"/>
        <v>0</v>
      </c>
      <c r="CT32" s="101">
        <f t="shared" si="45"/>
        <v>0</v>
      </c>
      <c r="CU32" s="101">
        <f t="shared" si="45"/>
        <v>0</v>
      </c>
      <c r="CV32" s="101">
        <f t="shared" si="45"/>
        <v>0</v>
      </c>
      <c r="CW32" s="101">
        <f t="shared" si="45"/>
        <v>0</v>
      </c>
      <c r="CX32" s="101">
        <f t="shared" si="45"/>
        <v>0</v>
      </c>
      <c r="CY32" s="101">
        <f t="shared" si="45"/>
        <v>0</v>
      </c>
      <c r="CZ32" s="101">
        <f t="shared" si="45"/>
        <v>0</v>
      </c>
      <c r="DA32" s="101">
        <f t="shared" si="45"/>
        <v>0</v>
      </c>
      <c r="DB32" s="101">
        <f t="shared" si="45"/>
        <v>0</v>
      </c>
      <c r="DC32" s="101">
        <f t="shared" si="45"/>
        <v>0</v>
      </c>
      <c r="DD32" s="101">
        <f t="shared" si="45"/>
        <v>0</v>
      </c>
      <c r="DE32" s="101">
        <f t="shared" si="45"/>
        <v>0</v>
      </c>
      <c r="DF32" s="174">
        <f t="shared" si="24"/>
        <v>0.24214582790929026</v>
      </c>
      <c r="DH32">
        <f t="shared" si="25"/>
        <v>0.99906451043668587</v>
      </c>
    </row>
    <row r="33" spans="1:112" ht="16.149999999999999" hidden="1" customHeight="1">
      <c r="A33" s="24">
        <f t="shared" si="19"/>
        <v>26</v>
      </c>
      <c r="B33" s="78">
        <f t="shared" si="2"/>
        <v>35.033241732809905</v>
      </c>
      <c r="C33" s="5">
        <f t="shared" si="37"/>
        <v>1265.8928405195193</v>
      </c>
      <c r="D33" s="85">
        <f t="shared" si="7"/>
        <v>48.688186173827667</v>
      </c>
      <c r="E33" s="83">
        <v>86.061735169000002</v>
      </c>
      <c r="F33" s="81">
        <f t="shared" si="26"/>
        <v>38.852614493326953</v>
      </c>
      <c r="G33" s="5">
        <f t="shared" si="27"/>
        <v>1283.9619201515548</v>
      </c>
      <c r="H33" s="86">
        <f t="shared" si="28"/>
        <v>49.383150775059796</v>
      </c>
      <c r="I33" s="67">
        <f t="shared" si="29"/>
        <v>-0.21655616681964548</v>
      </c>
      <c r="J33" s="89">
        <f t="shared" si="30"/>
        <v>35.033241732809905</v>
      </c>
      <c r="K33" s="5">
        <f t="shared" si="31"/>
        <v>910.86428505305753</v>
      </c>
      <c r="L33" s="81">
        <f t="shared" si="32"/>
        <v>23.904672287833861</v>
      </c>
      <c r="M33" s="75">
        <f t="shared" si="33"/>
        <v>0.21274605355336315</v>
      </c>
      <c r="N33" s="83">
        <f t="shared" si="34"/>
        <v>73.75214694535363</v>
      </c>
      <c r="O33" s="85">
        <f t="shared" si="35"/>
        <v>38.286267633838335</v>
      </c>
      <c r="P33" s="5">
        <f t="shared" si="42"/>
        <v>995.44295847979674</v>
      </c>
      <c r="Q33" s="94">
        <f t="shared" si="36"/>
        <v>23.904672287833836</v>
      </c>
      <c r="R33" s="8">
        <f t="shared" si="15"/>
        <v>3.819372760517048</v>
      </c>
      <c r="S33" s="4"/>
      <c r="T33" s="3"/>
      <c r="U33" s="101">
        <f t="shared" si="39"/>
        <v>73.75214694535363</v>
      </c>
      <c r="V33" s="101">
        <f t="shared" ref="V33:CG36" si="46">IF(V$6&gt;$A33,0,V$6^(LN($N33/100)/LN(2))*100)</f>
        <v>61.720268397291925</v>
      </c>
      <c r="W33" s="101">
        <f t="shared" si="46"/>
        <v>54.39379179049034</v>
      </c>
      <c r="X33" s="101">
        <f t="shared" si="46"/>
        <v>49.315368773995594</v>
      </c>
      <c r="Y33" s="101">
        <f t="shared" si="46"/>
        <v>45.520023043437391</v>
      </c>
      <c r="Z33" s="101">
        <f t="shared" si="46"/>
        <v>42.53990946926757</v>
      </c>
      <c r="AA33" s="101">
        <f t="shared" si="46"/>
        <v>40.116589250472131</v>
      </c>
      <c r="AB33" s="101">
        <f t="shared" si="46"/>
        <v>38.093915310337522</v>
      </c>
      <c r="AC33" s="101">
        <f t="shared" si="46"/>
        <v>36.371143244840262</v>
      </c>
      <c r="AD33" s="101">
        <f t="shared" si="46"/>
        <v>34.8799218460654</v>
      </c>
      <c r="AE33" s="101">
        <f t="shared" si="46"/>
        <v>33.571994284554776</v>
      </c>
      <c r="AF33" s="101">
        <f t="shared" si="46"/>
        <v>32.412171411831466</v>
      </c>
      <c r="AG33" s="101">
        <f t="shared" si="46"/>
        <v>31.374096542194618</v>
      </c>
      <c r="AH33" s="101">
        <f t="shared" si="46"/>
        <v>30.437577968424375</v>
      </c>
      <c r="AI33" s="101">
        <f t="shared" si="46"/>
        <v>29.586845853472145</v>
      </c>
      <c r="AJ33" s="101">
        <f t="shared" si="46"/>
        <v>28.809376931939536</v>
      </c>
      <c r="AK33" s="101">
        <f t="shared" si="46"/>
        <v>28.095080396918693</v>
      </c>
      <c r="AL33" s="101">
        <f t="shared" si="46"/>
        <v>27.435720579015499</v>
      </c>
      <c r="AM33" s="101">
        <f t="shared" si="46"/>
        <v>26.824499011639652</v>
      </c>
      <c r="AN33" s="101">
        <f t="shared" si="46"/>
        <v>26.255746300396947</v>
      </c>
      <c r="AO33" s="101">
        <f t="shared" si="46"/>
        <v>25.724691214334648</v>
      </c>
      <c r="AP33" s="101">
        <f t="shared" si="46"/>
        <v>25.22728509530668</v>
      </c>
      <c r="AQ33" s="101">
        <f t="shared" si="46"/>
        <v>24.760066557230559</v>
      </c>
      <c r="AR33" s="101">
        <f t="shared" si="46"/>
        <v>24.320055973151796</v>
      </c>
      <c r="AS33" s="101">
        <f t="shared" si="46"/>
        <v>23.904672287833836</v>
      </c>
      <c r="AT33" s="101">
        <f t="shared" si="46"/>
        <v>0</v>
      </c>
      <c r="AU33" s="101">
        <f t="shared" si="46"/>
        <v>0</v>
      </c>
      <c r="AV33" s="101">
        <f t="shared" si="46"/>
        <v>0</v>
      </c>
      <c r="AW33" s="101">
        <f t="shared" si="46"/>
        <v>0</v>
      </c>
      <c r="AX33" s="101">
        <f t="shared" si="46"/>
        <v>0</v>
      </c>
      <c r="AY33" s="101">
        <f t="shared" si="46"/>
        <v>0</v>
      </c>
      <c r="AZ33" s="101">
        <f t="shared" si="46"/>
        <v>0</v>
      </c>
      <c r="BA33" s="101">
        <f t="shared" si="46"/>
        <v>0</v>
      </c>
      <c r="BB33" s="101">
        <f t="shared" si="46"/>
        <v>0</v>
      </c>
      <c r="BC33" s="101">
        <f t="shared" si="46"/>
        <v>0</v>
      </c>
      <c r="BD33" s="101">
        <f t="shared" si="46"/>
        <v>0</v>
      </c>
      <c r="BE33" s="101">
        <f t="shared" si="46"/>
        <v>0</v>
      </c>
      <c r="BF33" s="101">
        <f t="shared" si="46"/>
        <v>0</v>
      </c>
      <c r="BG33" s="101">
        <f t="shared" si="46"/>
        <v>0</v>
      </c>
      <c r="BH33" s="101">
        <f t="shared" si="46"/>
        <v>0</v>
      </c>
      <c r="BI33" s="101">
        <f t="shared" si="46"/>
        <v>0</v>
      </c>
      <c r="BJ33" s="101">
        <f t="shared" si="46"/>
        <v>0</v>
      </c>
      <c r="BK33" s="101">
        <f t="shared" si="46"/>
        <v>0</v>
      </c>
      <c r="BL33" s="101">
        <f t="shared" si="46"/>
        <v>0</v>
      </c>
      <c r="BM33" s="101">
        <f t="shared" si="46"/>
        <v>0</v>
      </c>
      <c r="BN33" s="101">
        <f t="shared" si="46"/>
        <v>0</v>
      </c>
      <c r="BO33" s="101">
        <f t="shared" si="46"/>
        <v>0</v>
      </c>
      <c r="BP33" s="101">
        <f t="shared" si="46"/>
        <v>0</v>
      </c>
      <c r="BQ33" s="101">
        <f t="shared" si="46"/>
        <v>0</v>
      </c>
      <c r="BR33" s="101">
        <f t="shared" si="46"/>
        <v>0</v>
      </c>
      <c r="BS33" s="101">
        <f t="shared" si="46"/>
        <v>0</v>
      </c>
      <c r="BT33" s="101">
        <f t="shared" si="46"/>
        <v>0</v>
      </c>
      <c r="BU33" s="101">
        <f t="shared" si="46"/>
        <v>0</v>
      </c>
      <c r="BV33" s="101">
        <f t="shared" si="46"/>
        <v>0</v>
      </c>
      <c r="BW33" s="101">
        <f t="shared" si="46"/>
        <v>0</v>
      </c>
      <c r="BX33" s="101">
        <f t="shared" si="46"/>
        <v>0</v>
      </c>
      <c r="BY33" s="101">
        <f t="shared" si="46"/>
        <v>0</v>
      </c>
      <c r="BZ33" s="101">
        <f t="shared" si="46"/>
        <v>0</v>
      </c>
      <c r="CA33" s="101">
        <f t="shared" si="46"/>
        <v>0</v>
      </c>
      <c r="CB33" s="101">
        <f t="shared" si="46"/>
        <v>0</v>
      </c>
      <c r="CC33" s="101">
        <f t="shared" si="46"/>
        <v>0</v>
      </c>
      <c r="CD33" s="101">
        <f t="shared" si="46"/>
        <v>0</v>
      </c>
      <c r="CE33" s="101">
        <f t="shared" si="46"/>
        <v>0</v>
      </c>
      <c r="CF33" s="101">
        <f t="shared" si="46"/>
        <v>0</v>
      </c>
      <c r="CG33" s="101">
        <f t="shared" si="46"/>
        <v>0</v>
      </c>
      <c r="CH33" s="101">
        <f t="shared" si="45"/>
        <v>0</v>
      </c>
      <c r="CI33" s="101">
        <f t="shared" si="45"/>
        <v>0</v>
      </c>
      <c r="CJ33" s="101">
        <f t="shared" si="45"/>
        <v>0</v>
      </c>
      <c r="CK33" s="101">
        <f t="shared" si="45"/>
        <v>0</v>
      </c>
      <c r="CL33" s="101">
        <f t="shared" si="45"/>
        <v>0</v>
      </c>
      <c r="CM33" s="101">
        <f t="shared" si="45"/>
        <v>0</v>
      </c>
      <c r="CN33" s="101">
        <f t="shared" si="45"/>
        <v>0</v>
      </c>
      <c r="CO33" s="101">
        <f t="shared" si="45"/>
        <v>0</v>
      </c>
      <c r="CP33" s="101">
        <f t="shared" si="45"/>
        <v>0</v>
      </c>
      <c r="CQ33" s="101">
        <f t="shared" si="45"/>
        <v>0</v>
      </c>
      <c r="CR33" s="101">
        <f t="shared" si="45"/>
        <v>0</v>
      </c>
      <c r="CS33" s="101">
        <f t="shared" si="45"/>
        <v>0</v>
      </c>
      <c r="CT33" s="101">
        <f t="shared" si="45"/>
        <v>0</v>
      </c>
      <c r="CU33" s="101">
        <f t="shared" si="45"/>
        <v>0</v>
      </c>
      <c r="CV33" s="101">
        <f t="shared" si="45"/>
        <v>0</v>
      </c>
      <c r="CW33" s="101">
        <f t="shared" si="45"/>
        <v>0</v>
      </c>
      <c r="CX33" s="101">
        <f t="shared" si="45"/>
        <v>0</v>
      </c>
      <c r="CY33" s="101">
        <f t="shared" si="45"/>
        <v>0</v>
      </c>
      <c r="CZ33" s="101">
        <f t="shared" si="45"/>
        <v>0</v>
      </c>
      <c r="DA33" s="101">
        <f t="shared" si="45"/>
        <v>0</v>
      </c>
      <c r="DB33" s="101">
        <f t="shared" si="45"/>
        <v>0</v>
      </c>
      <c r="DC33" s="101">
        <f t="shared" si="45"/>
        <v>0</v>
      </c>
      <c r="DD33" s="101">
        <f t="shared" si="45"/>
        <v>0</v>
      </c>
      <c r="DE33" s="101">
        <f t="shared" si="45"/>
        <v>0</v>
      </c>
      <c r="DF33" s="174">
        <f t="shared" si="24"/>
        <v>0.23904672287833836</v>
      </c>
      <c r="DH33">
        <f t="shared" si="25"/>
        <v>0.99911881547536441</v>
      </c>
    </row>
    <row r="34" spans="1:112" ht="16.149999999999999" hidden="1" customHeight="1">
      <c r="A34" s="24">
        <f t="shared" si="19"/>
        <v>27</v>
      </c>
      <c r="B34" s="78">
        <f t="shared" si="2"/>
        <v>34.610174608185666</v>
      </c>
      <c r="C34" s="5">
        <f t="shared" si="37"/>
        <v>1300.5030151277049</v>
      </c>
      <c r="D34" s="85">
        <f t="shared" si="7"/>
        <v>48.166778338063146</v>
      </c>
      <c r="E34" s="83">
        <v>86.061735169000002</v>
      </c>
      <c r="F34" s="81">
        <f t="shared" si="26"/>
        <v>38.530264022436</v>
      </c>
      <c r="G34" s="5">
        <f t="shared" si="27"/>
        <v>1322.4921841739908</v>
      </c>
      <c r="H34" s="86">
        <f t="shared" si="28"/>
        <v>48.981192006444104</v>
      </c>
      <c r="I34" s="67">
        <f t="shared" si="29"/>
        <v>-0.21655616681964548</v>
      </c>
      <c r="J34" s="89">
        <f t="shared" si="30"/>
        <v>34.610174608185666</v>
      </c>
      <c r="K34" s="5">
        <f t="shared" si="31"/>
        <v>934.474714421013</v>
      </c>
      <c r="L34" s="81">
        <f t="shared" si="32"/>
        <v>23.610429367955454</v>
      </c>
      <c r="M34" s="75">
        <f t="shared" si="33"/>
        <v>0.21030991785715247</v>
      </c>
      <c r="N34" s="83">
        <f t="shared" si="34"/>
        <v>73.817193513930135</v>
      </c>
      <c r="O34" s="85">
        <f t="shared" si="35"/>
        <v>37.836310547527596</v>
      </c>
      <c r="P34" s="5">
        <f t="shared" si="42"/>
        <v>1021.5803847832451</v>
      </c>
      <c r="Q34" s="94">
        <f t="shared" si="36"/>
        <v>23.610429367955447</v>
      </c>
      <c r="R34" s="8">
        <f t="shared" si="15"/>
        <v>3.9200894142503344</v>
      </c>
      <c r="S34" s="4"/>
      <c r="T34" s="3"/>
      <c r="U34" s="101">
        <f t="shared" si="39"/>
        <v>73.817193513930135</v>
      </c>
      <c r="V34" s="101">
        <f t="shared" si="46"/>
        <v>61.806567945586266</v>
      </c>
      <c r="W34" s="101">
        <f t="shared" si="46"/>
        <v>54.489780582730099</v>
      </c>
      <c r="X34" s="101">
        <f t="shared" si="46"/>
        <v>49.416418210311534</v>
      </c>
      <c r="Y34" s="101">
        <f t="shared" si="46"/>
        <v>45.623873864712138</v>
      </c>
      <c r="Z34" s="101">
        <f t="shared" si="46"/>
        <v>42.64532138058965</v>
      </c>
      <c r="AA34" s="101">
        <f t="shared" si="46"/>
        <v>40.222826778069795</v>
      </c>
      <c r="AB34" s="101">
        <f t="shared" si="46"/>
        <v>38.200518412123721</v>
      </c>
      <c r="AC34" s="101">
        <f t="shared" si="46"/>
        <v>36.47781305795867</v>
      </c>
      <c r="AD34" s="101">
        <f t="shared" si="46"/>
        <v>34.986458963867513</v>
      </c>
      <c r="AE34" s="101">
        <f t="shared" si="46"/>
        <v>33.678263259265947</v>
      </c>
      <c r="AF34" s="101">
        <f t="shared" si="46"/>
        <v>32.518079300757336</v>
      </c>
      <c r="AG34" s="101">
        <f t="shared" si="46"/>
        <v>31.479579408147291</v>
      </c>
      <c r="AH34" s="101">
        <f t="shared" si="46"/>
        <v>30.542592097431264</v>
      </c>
      <c r="AI34" s="101">
        <f t="shared" si="46"/>
        <v>29.691361879540697</v>
      </c>
      <c r="AJ34" s="101">
        <f t="shared" si="46"/>
        <v>28.913375812483771</v>
      </c>
      <c r="AK34" s="101">
        <f t="shared" si="46"/>
        <v>28.198550599601884</v>
      </c>
      <c r="AL34" s="101">
        <f t="shared" si="46"/>
        <v>27.538656080907277</v>
      </c>
      <c r="AM34" s="101">
        <f t="shared" si="46"/>
        <v>26.926897854643027</v>
      </c>
      <c r="AN34" s="101">
        <f t="shared" si="46"/>
        <v>26.35760953470777</v>
      </c>
      <c r="AO34" s="101">
        <f t="shared" si="46"/>
        <v>25.826022117029833</v>
      </c>
      <c r="AP34" s="101">
        <f t="shared" si="46"/>
        <v>25.328088586853504</v>
      </c>
      <c r="AQ34" s="101">
        <f t="shared" si="46"/>
        <v>24.860348762223179</v>
      </c>
      <c r="AR34" s="101">
        <f t="shared" si="46"/>
        <v>24.419823887364089</v>
      </c>
      <c r="AS34" s="101">
        <f t="shared" si="46"/>
        <v>24.003933524453299</v>
      </c>
      <c r="AT34" s="101">
        <f t="shared" si="46"/>
        <v>23.610429367955447</v>
      </c>
      <c r="AU34" s="101">
        <f t="shared" si="46"/>
        <v>0</v>
      </c>
      <c r="AV34" s="101">
        <f t="shared" si="46"/>
        <v>0</v>
      </c>
      <c r="AW34" s="101">
        <f t="shared" si="46"/>
        <v>0</v>
      </c>
      <c r="AX34" s="101">
        <f t="shared" si="46"/>
        <v>0</v>
      </c>
      <c r="AY34" s="101">
        <f t="shared" si="46"/>
        <v>0</v>
      </c>
      <c r="AZ34" s="101">
        <f t="shared" si="46"/>
        <v>0</v>
      </c>
      <c r="BA34" s="101">
        <f t="shared" si="46"/>
        <v>0</v>
      </c>
      <c r="BB34" s="101">
        <f t="shared" si="46"/>
        <v>0</v>
      </c>
      <c r="BC34" s="101">
        <f t="shared" si="46"/>
        <v>0</v>
      </c>
      <c r="BD34" s="101">
        <f t="shared" si="46"/>
        <v>0</v>
      </c>
      <c r="BE34" s="101">
        <f t="shared" si="46"/>
        <v>0</v>
      </c>
      <c r="BF34" s="101">
        <f t="shared" si="46"/>
        <v>0</v>
      </c>
      <c r="BG34" s="101">
        <f t="shared" si="46"/>
        <v>0</v>
      </c>
      <c r="BH34" s="101">
        <f t="shared" si="46"/>
        <v>0</v>
      </c>
      <c r="BI34" s="101">
        <f t="shared" si="46"/>
        <v>0</v>
      </c>
      <c r="BJ34" s="101">
        <f t="shared" si="46"/>
        <v>0</v>
      </c>
      <c r="BK34" s="101">
        <f t="shared" si="46"/>
        <v>0</v>
      </c>
      <c r="BL34" s="101">
        <f t="shared" si="46"/>
        <v>0</v>
      </c>
      <c r="BM34" s="101">
        <f t="shared" si="46"/>
        <v>0</v>
      </c>
      <c r="BN34" s="101">
        <f t="shared" si="46"/>
        <v>0</v>
      </c>
      <c r="BO34" s="101">
        <f t="shared" si="46"/>
        <v>0</v>
      </c>
      <c r="BP34" s="101">
        <f t="shared" si="46"/>
        <v>0</v>
      </c>
      <c r="BQ34" s="101">
        <f t="shared" si="46"/>
        <v>0</v>
      </c>
      <c r="BR34" s="101">
        <f t="shared" si="46"/>
        <v>0</v>
      </c>
      <c r="BS34" s="101">
        <f t="shared" si="46"/>
        <v>0</v>
      </c>
      <c r="BT34" s="101">
        <f t="shared" si="46"/>
        <v>0</v>
      </c>
      <c r="BU34" s="101">
        <f t="shared" si="46"/>
        <v>0</v>
      </c>
      <c r="BV34" s="101">
        <f t="shared" si="46"/>
        <v>0</v>
      </c>
      <c r="BW34" s="101">
        <f t="shared" si="46"/>
        <v>0</v>
      </c>
      <c r="BX34" s="101">
        <f t="shared" si="46"/>
        <v>0</v>
      </c>
      <c r="BY34" s="101">
        <f t="shared" si="46"/>
        <v>0</v>
      </c>
      <c r="BZ34" s="101">
        <f t="shared" si="46"/>
        <v>0</v>
      </c>
      <c r="CA34" s="101">
        <f t="shared" si="46"/>
        <v>0</v>
      </c>
      <c r="CB34" s="101">
        <f t="shared" si="46"/>
        <v>0</v>
      </c>
      <c r="CC34" s="101">
        <f t="shared" si="46"/>
        <v>0</v>
      </c>
      <c r="CD34" s="101">
        <f t="shared" si="46"/>
        <v>0</v>
      </c>
      <c r="CE34" s="101">
        <f t="shared" si="46"/>
        <v>0</v>
      </c>
      <c r="CF34" s="101">
        <f t="shared" si="46"/>
        <v>0</v>
      </c>
      <c r="CG34" s="101">
        <f t="shared" si="46"/>
        <v>0</v>
      </c>
      <c r="CH34" s="101">
        <f t="shared" si="45"/>
        <v>0</v>
      </c>
      <c r="CI34" s="101">
        <f t="shared" si="45"/>
        <v>0</v>
      </c>
      <c r="CJ34" s="101">
        <f t="shared" si="45"/>
        <v>0</v>
      </c>
      <c r="CK34" s="101">
        <f t="shared" si="45"/>
        <v>0</v>
      </c>
      <c r="CL34" s="101">
        <f t="shared" si="45"/>
        <v>0</v>
      </c>
      <c r="CM34" s="101">
        <f t="shared" si="45"/>
        <v>0</v>
      </c>
      <c r="CN34" s="101">
        <f t="shared" si="45"/>
        <v>0</v>
      </c>
      <c r="CO34" s="101">
        <f t="shared" si="45"/>
        <v>0</v>
      </c>
      <c r="CP34" s="101">
        <f t="shared" si="45"/>
        <v>0</v>
      </c>
      <c r="CQ34" s="101">
        <f t="shared" si="45"/>
        <v>0</v>
      </c>
      <c r="CR34" s="101">
        <f t="shared" si="45"/>
        <v>0</v>
      </c>
      <c r="CS34" s="101">
        <f t="shared" si="45"/>
        <v>0</v>
      </c>
      <c r="CT34" s="101">
        <f t="shared" si="45"/>
        <v>0</v>
      </c>
      <c r="CU34" s="101">
        <f t="shared" si="45"/>
        <v>0</v>
      </c>
      <c r="CV34" s="101">
        <f t="shared" si="45"/>
        <v>0</v>
      </c>
      <c r="CW34" s="101">
        <f t="shared" si="45"/>
        <v>0</v>
      </c>
      <c r="CX34" s="101">
        <f t="shared" si="45"/>
        <v>0</v>
      </c>
      <c r="CY34" s="101">
        <f t="shared" si="45"/>
        <v>0</v>
      </c>
      <c r="CZ34" s="101">
        <f t="shared" si="45"/>
        <v>0</v>
      </c>
      <c r="DA34" s="101">
        <f t="shared" si="45"/>
        <v>0</v>
      </c>
      <c r="DB34" s="101">
        <f t="shared" si="45"/>
        <v>0</v>
      </c>
      <c r="DC34" s="101">
        <f t="shared" si="45"/>
        <v>0</v>
      </c>
      <c r="DD34" s="101">
        <f t="shared" si="45"/>
        <v>0</v>
      </c>
      <c r="DE34" s="101">
        <f t="shared" si="45"/>
        <v>0</v>
      </c>
      <c r="DF34" s="174">
        <f t="shared" si="24"/>
        <v>0.23610429367955446</v>
      </c>
      <c r="DH34">
        <f t="shared" si="25"/>
        <v>0.99916796519553497</v>
      </c>
    </row>
    <row r="35" spans="1:112" ht="16.149999999999999" hidden="1" customHeight="1">
      <c r="A35" s="24">
        <f t="shared" si="19"/>
        <v>28</v>
      </c>
      <c r="B35" s="78">
        <f t="shared" si="2"/>
        <v>34.207329577991921</v>
      </c>
      <c r="C35" s="5">
        <f t="shared" si="37"/>
        <v>1334.7103447056968</v>
      </c>
      <c r="D35" s="85">
        <f t="shared" si="7"/>
        <v>47.668226596632032</v>
      </c>
      <c r="E35" s="83">
        <v>86.061735169000002</v>
      </c>
      <c r="F35" s="81">
        <f t="shared" si="26"/>
        <v>38.222386529726826</v>
      </c>
      <c r="G35" s="5">
        <f t="shared" si="27"/>
        <v>1360.7145707037175</v>
      </c>
      <c r="H35" s="86">
        <f t="shared" si="28"/>
        <v>48.596948953704199</v>
      </c>
      <c r="I35" s="67">
        <f t="shared" si="29"/>
        <v>-0.21655616681964548</v>
      </c>
      <c r="J35" s="89">
        <f t="shared" si="30"/>
        <v>34.207329577991921</v>
      </c>
      <c r="K35" s="5">
        <f t="shared" si="31"/>
        <v>957.80522818377381</v>
      </c>
      <c r="L35" s="81">
        <f t="shared" si="32"/>
        <v>23.330513762760319</v>
      </c>
      <c r="M35" s="75">
        <f t="shared" si="33"/>
        <v>0.20801459767650946</v>
      </c>
      <c r="N35" s="83">
        <f t="shared" si="34"/>
        <v>73.878663132964107</v>
      </c>
      <c r="O35" s="85">
        <f t="shared" si="35"/>
        <v>37.407066473333622</v>
      </c>
      <c r="P35" s="5">
        <f t="shared" si="42"/>
        <v>1047.3978612533415</v>
      </c>
      <c r="Q35" s="94">
        <f t="shared" si="36"/>
        <v>23.330513762760312</v>
      </c>
      <c r="R35" s="8">
        <f t="shared" si="15"/>
        <v>4.0150569517349055</v>
      </c>
      <c r="S35" s="4"/>
      <c r="T35" s="3"/>
      <c r="U35" s="101">
        <f t="shared" si="39"/>
        <v>73.878663132964107</v>
      </c>
      <c r="V35" s="101">
        <f t="shared" si="46"/>
        <v>61.8881627230598</v>
      </c>
      <c r="W35" s="101">
        <f t="shared" si="46"/>
        <v>54.580568663139893</v>
      </c>
      <c r="X35" s="101">
        <f t="shared" si="46"/>
        <v>49.512019117792647</v>
      </c>
      <c r="Y35" s="101">
        <f t="shared" si="46"/>
        <v>45.722147257350024</v>
      </c>
      <c r="Z35" s="101">
        <f t="shared" si="46"/>
        <v>42.74509103551388</v>
      </c>
      <c r="AA35" s="101">
        <f t="shared" si="46"/>
        <v>40.323394458697301</v>
      </c>
      <c r="AB35" s="101">
        <f t="shared" si="46"/>
        <v>38.301446852359284</v>
      </c>
      <c r="AC35" s="101">
        <f t="shared" si="46"/>
        <v>36.578817814362814</v>
      </c>
      <c r="AD35" s="101">
        <f t="shared" si="46"/>
        <v>35.087349959881713</v>
      </c>
      <c r="AE35" s="101">
        <f t="shared" si="46"/>
        <v>33.778911149415407</v>
      </c>
      <c r="AF35" s="101">
        <f t="shared" si="46"/>
        <v>32.618395131310486</v>
      </c>
      <c r="AG35" s="101">
        <f t="shared" si="46"/>
        <v>31.579501812006139</v>
      </c>
      <c r="AH35" s="101">
        <f t="shared" si="46"/>
        <v>30.64207895909199</v>
      </c>
      <c r="AI35" s="101">
        <f t="shared" si="46"/>
        <v>29.790384755917295</v>
      </c>
      <c r="AJ35" s="101">
        <f t="shared" si="46"/>
        <v>29.011916108885831</v>
      </c>
      <c r="AK35" s="101">
        <f t="shared" si="46"/>
        <v>28.296596895105804</v>
      </c>
      <c r="AL35" s="101">
        <f t="shared" si="46"/>
        <v>27.636202224793006</v>
      </c>
      <c r="AM35" s="101">
        <f t="shared" si="46"/>
        <v>27.023941591093763</v>
      </c>
      <c r="AN35" s="101">
        <f t="shared" si="46"/>
        <v>26.454151496178881</v>
      </c>
      <c r="AO35" s="101">
        <f t="shared" si="46"/>
        <v>25.922065079145224</v>
      </c>
      <c r="AP35" s="101">
        <f t="shared" si="46"/>
        <v>25.423636911534853</v>
      </c>
      <c r="AQ35" s="101">
        <f t="shared" si="46"/>
        <v>24.95540797805986</v>
      </c>
      <c r="AR35" s="101">
        <f t="shared" si="46"/>
        <v>24.514400371206648</v>
      </c>
      <c r="AS35" s="101">
        <f t="shared" si="46"/>
        <v>24.098034258440038</v>
      </c>
      <c r="AT35" s="101">
        <f t="shared" si="46"/>
        <v>23.704061753274384</v>
      </c>
      <c r="AU35" s="101">
        <f t="shared" si="46"/>
        <v>23.330513762760312</v>
      </c>
      <c r="AV35" s="101">
        <f t="shared" si="46"/>
        <v>0</v>
      </c>
      <c r="AW35" s="101">
        <f t="shared" si="46"/>
        <v>0</v>
      </c>
      <c r="AX35" s="101">
        <f t="shared" si="46"/>
        <v>0</v>
      </c>
      <c r="AY35" s="101">
        <f t="shared" si="46"/>
        <v>0</v>
      </c>
      <c r="AZ35" s="101">
        <f t="shared" si="46"/>
        <v>0</v>
      </c>
      <c r="BA35" s="101">
        <f t="shared" si="46"/>
        <v>0</v>
      </c>
      <c r="BB35" s="101">
        <f t="shared" si="46"/>
        <v>0</v>
      </c>
      <c r="BC35" s="101">
        <f t="shared" si="46"/>
        <v>0</v>
      </c>
      <c r="BD35" s="101">
        <f t="shared" si="46"/>
        <v>0</v>
      </c>
      <c r="BE35" s="101">
        <f t="shared" si="46"/>
        <v>0</v>
      </c>
      <c r="BF35" s="101">
        <f t="shared" si="46"/>
        <v>0</v>
      </c>
      <c r="BG35" s="101">
        <f t="shared" si="46"/>
        <v>0</v>
      </c>
      <c r="BH35" s="101">
        <f t="shared" si="46"/>
        <v>0</v>
      </c>
      <c r="BI35" s="101">
        <f t="shared" si="46"/>
        <v>0</v>
      </c>
      <c r="BJ35" s="101">
        <f t="shared" si="46"/>
        <v>0</v>
      </c>
      <c r="BK35" s="101">
        <f t="shared" si="46"/>
        <v>0</v>
      </c>
      <c r="BL35" s="101">
        <f t="shared" si="46"/>
        <v>0</v>
      </c>
      <c r="BM35" s="101">
        <f t="shared" si="46"/>
        <v>0</v>
      </c>
      <c r="BN35" s="101">
        <f t="shared" si="46"/>
        <v>0</v>
      </c>
      <c r="BO35" s="101">
        <f t="shared" si="46"/>
        <v>0</v>
      </c>
      <c r="BP35" s="101">
        <f t="shared" si="46"/>
        <v>0</v>
      </c>
      <c r="BQ35" s="101">
        <f t="shared" si="46"/>
        <v>0</v>
      </c>
      <c r="BR35" s="101">
        <f t="shared" si="46"/>
        <v>0</v>
      </c>
      <c r="BS35" s="101">
        <f t="shared" si="46"/>
        <v>0</v>
      </c>
      <c r="BT35" s="101">
        <f t="shared" si="46"/>
        <v>0</v>
      </c>
      <c r="BU35" s="101">
        <f t="shared" si="46"/>
        <v>0</v>
      </c>
      <c r="BV35" s="101">
        <f t="shared" si="46"/>
        <v>0</v>
      </c>
      <c r="BW35" s="101">
        <f t="shared" si="46"/>
        <v>0</v>
      </c>
      <c r="BX35" s="101">
        <f t="shared" si="46"/>
        <v>0</v>
      </c>
      <c r="BY35" s="101">
        <f t="shared" si="46"/>
        <v>0</v>
      </c>
      <c r="BZ35" s="101">
        <f t="shared" si="46"/>
        <v>0</v>
      </c>
      <c r="CA35" s="101">
        <f t="shared" si="46"/>
        <v>0</v>
      </c>
      <c r="CB35" s="101">
        <f t="shared" si="46"/>
        <v>0</v>
      </c>
      <c r="CC35" s="101">
        <f t="shared" si="46"/>
        <v>0</v>
      </c>
      <c r="CD35" s="101">
        <f t="shared" si="46"/>
        <v>0</v>
      </c>
      <c r="CE35" s="101">
        <f t="shared" si="46"/>
        <v>0</v>
      </c>
      <c r="CF35" s="101">
        <f t="shared" si="46"/>
        <v>0</v>
      </c>
      <c r="CG35" s="101">
        <f t="shared" si="46"/>
        <v>0</v>
      </c>
      <c r="CH35" s="101">
        <f t="shared" si="45"/>
        <v>0</v>
      </c>
      <c r="CI35" s="101">
        <f t="shared" si="45"/>
        <v>0</v>
      </c>
      <c r="CJ35" s="101">
        <f t="shared" si="45"/>
        <v>0</v>
      </c>
      <c r="CK35" s="101">
        <f t="shared" si="45"/>
        <v>0</v>
      </c>
      <c r="CL35" s="101">
        <f t="shared" si="45"/>
        <v>0</v>
      </c>
      <c r="CM35" s="101">
        <f t="shared" si="45"/>
        <v>0</v>
      </c>
      <c r="CN35" s="101">
        <f t="shared" si="45"/>
        <v>0</v>
      </c>
      <c r="CO35" s="101">
        <f t="shared" si="45"/>
        <v>0</v>
      </c>
      <c r="CP35" s="101">
        <f t="shared" si="45"/>
        <v>0</v>
      </c>
      <c r="CQ35" s="101">
        <f t="shared" si="45"/>
        <v>0</v>
      </c>
      <c r="CR35" s="101">
        <f t="shared" si="45"/>
        <v>0</v>
      </c>
      <c r="CS35" s="101">
        <f t="shared" si="45"/>
        <v>0</v>
      </c>
      <c r="CT35" s="101">
        <f t="shared" si="45"/>
        <v>0</v>
      </c>
      <c r="CU35" s="101">
        <f t="shared" si="45"/>
        <v>0</v>
      </c>
      <c r="CV35" s="101">
        <f t="shared" si="45"/>
        <v>0</v>
      </c>
      <c r="CW35" s="101">
        <f t="shared" si="45"/>
        <v>0</v>
      </c>
      <c r="CX35" s="101">
        <f t="shared" si="45"/>
        <v>0</v>
      </c>
      <c r="CY35" s="101">
        <f t="shared" si="45"/>
        <v>0</v>
      </c>
      <c r="CZ35" s="101">
        <f t="shared" si="45"/>
        <v>0</v>
      </c>
      <c r="DA35" s="101">
        <f t="shared" si="45"/>
        <v>0</v>
      </c>
      <c r="DB35" s="101">
        <f t="shared" si="45"/>
        <v>0</v>
      </c>
      <c r="DC35" s="101">
        <f t="shared" si="45"/>
        <v>0</v>
      </c>
      <c r="DD35" s="101">
        <f t="shared" si="45"/>
        <v>0</v>
      </c>
      <c r="DE35" s="101">
        <f t="shared" si="45"/>
        <v>0</v>
      </c>
      <c r="DF35" s="174">
        <f t="shared" si="24"/>
        <v>0.2333051376276031</v>
      </c>
      <c r="DH35">
        <f t="shared" si="25"/>
        <v>0.99921262153482959</v>
      </c>
    </row>
    <row r="36" spans="1:112" ht="16.149999999999999" hidden="1" customHeight="1">
      <c r="A36" s="24">
        <f t="shared" si="19"/>
        <v>29</v>
      </c>
      <c r="B36" s="78">
        <f t="shared" si="2"/>
        <v>33.823067986789788</v>
      </c>
      <c r="C36" s="5">
        <f t="shared" si="37"/>
        <v>1368.5334126924865</v>
      </c>
      <c r="D36" s="85">
        <f t="shared" si="7"/>
        <v>47.19080733422367</v>
      </c>
      <c r="E36" s="83">
        <v>86.061735169000002</v>
      </c>
      <c r="F36" s="81">
        <f t="shared" si="26"/>
        <v>37.927839988004131</v>
      </c>
      <c r="G36" s="5">
        <f t="shared" si="27"/>
        <v>1398.6424106917216</v>
      </c>
      <c r="H36" s="86">
        <f t="shared" si="28"/>
        <v>48.229048644542125</v>
      </c>
      <c r="I36" s="67">
        <f t="shared" si="29"/>
        <v>-0.21655616681964548</v>
      </c>
      <c r="J36" s="89">
        <f t="shared" si="30"/>
        <v>33.823067986789788</v>
      </c>
      <c r="K36" s="5">
        <f t="shared" si="31"/>
        <v>980.86897161690388</v>
      </c>
      <c r="L36" s="81">
        <f t="shared" si="32"/>
        <v>23.063743433129957</v>
      </c>
      <c r="M36" s="75">
        <f t="shared" si="33"/>
        <v>0.20584683246043445</v>
      </c>
      <c r="N36" s="83">
        <f t="shared" si="34"/>
        <v>73.93687943961676</v>
      </c>
      <c r="O36" s="85">
        <f t="shared" si="35"/>
        <v>36.996913031905166</v>
      </c>
      <c r="P36" s="5">
        <f t="shared" si="42"/>
        <v>1072.9104779252498</v>
      </c>
      <c r="Q36" s="94">
        <f t="shared" si="36"/>
        <v>23.063743433129964</v>
      </c>
      <c r="R36" s="8">
        <f t="shared" si="15"/>
        <v>4.1047720012143429</v>
      </c>
      <c r="S36" s="4"/>
      <c r="T36" s="3"/>
      <c r="U36" s="101">
        <f t="shared" si="39"/>
        <v>73.93687943961676</v>
      </c>
      <c r="V36" s="101">
        <f t="shared" si="46"/>
        <v>61.965475678347104</v>
      </c>
      <c r="W36" s="101">
        <f t="shared" si="46"/>
        <v>54.666621412684243</v>
      </c>
      <c r="X36" s="101">
        <f t="shared" si="46"/>
        <v>49.602657299174069</v>
      </c>
      <c r="Y36" s="101">
        <f t="shared" si="46"/>
        <v>45.815339046484546</v>
      </c>
      <c r="Z36" s="101">
        <f t="shared" si="46"/>
        <v>42.839718761834497</v>
      </c>
      <c r="AA36" s="101">
        <f t="shared" si="46"/>
        <v>40.418793967608075</v>
      </c>
      <c r="AB36" s="101">
        <f t="shared" si="46"/>
        <v>38.397201760438257</v>
      </c>
      <c r="AC36" s="101">
        <f t="shared" si="46"/>
        <v>36.674656926136592</v>
      </c>
      <c r="AD36" s="101">
        <f t="shared" si="46"/>
        <v>35.1830917923821</v>
      </c>
      <c r="AE36" s="101">
        <f t="shared" si="46"/>
        <v>33.874431995650944</v>
      </c>
      <c r="AF36" s="101">
        <f t="shared" si="46"/>
        <v>32.713609738969609</v>
      </c>
      <c r="AG36" s="101">
        <f t="shared" si="46"/>
        <v>31.674351213208464</v>
      </c>
      <c r="AH36" s="101">
        <f t="shared" si="46"/>
        <v>30.736522544533567</v>
      </c>
      <c r="AI36" s="101">
        <f t="shared" si="46"/>
        <v>29.884394966777471</v>
      </c>
      <c r="AJ36" s="101">
        <f t="shared" si="46"/>
        <v>29.105474796598163</v>
      </c>
      <c r="AK36" s="101">
        <f t="shared" si="46"/>
        <v>28.389692773801649</v>
      </c>
      <c r="AL36" s="101">
        <f t="shared" si="46"/>
        <v>27.72882905706393</v>
      </c>
      <c r="AM36" s="101">
        <f t="shared" si="46"/>
        <v>27.116096876370673</v>
      </c>
      <c r="AN36" s="101">
        <f t="shared" si="46"/>
        <v>26.545835510036852</v>
      </c>
      <c r="AO36" s="101">
        <f t="shared" si="46"/>
        <v>26.01328016166325</v>
      </c>
      <c r="AP36" s="101">
        <f t="shared" si="46"/>
        <v>25.514386934996857</v>
      </c>
      <c r="AQ36" s="101">
        <f t="shared" si="46"/>
        <v>25.045697945479407</v>
      </c>
      <c r="AR36" s="101">
        <f t="shared" si="46"/>
        <v>24.604236111393064</v>
      </c>
      <c r="AS36" s="101">
        <f t="shared" si="46"/>
        <v>24.187422193048683</v>
      </c>
      <c r="AT36" s="101">
        <f t="shared" si="46"/>
        <v>23.79300871803024</v>
      </c>
      <c r="AU36" s="101">
        <f t="shared" si="46"/>
        <v>23.419026869790731</v>
      </c>
      <c r="AV36" s="101">
        <f t="shared" si="46"/>
        <v>23.063743433129964</v>
      </c>
      <c r="AW36" s="101">
        <f t="shared" si="46"/>
        <v>0</v>
      </c>
      <c r="AX36" s="101">
        <f t="shared" si="46"/>
        <v>0</v>
      </c>
      <c r="AY36" s="101">
        <f t="shared" si="46"/>
        <v>0</v>
      </c>
      <c r="AZ36" s="101">
        <f t="shared" si="46"/>
        <v>0</v>
      </c>
      <c r="BA36" s="101">
        <f t="shared" si="46"/>
        <v>0</v>
      </c>
      <c r="BB36" s="101">
        <f t="shared" si="46"/>
        <v>0</v>
      </c>
      <c r="BC36" s="101">
        <f t="shared" si="46"/>
        <v>0</v>
      </c>
      <c r="BD36" s="101">
        <f t="shared" si="46"/>
        <v>0</v>
      </c>
      <c r="BE36" s="101">
        <f t="shared" si="46"/>
        <v>0</v>
      </c>
      <c r="BF36" s="101">
        <f t="shared" si="46"/>
        <v>0</v>
      </c>
      <c r="BG36" s="101">
        <f t="shared" si="46"/>
        <v>0</v>
      </c>
      <c r="BH36" s="101">
        <f t="shared" si="46"/>
        <v>0</v>
      </c>
      <c r="BI36" s="101">
        <f t="shared" si="46"/>
        <v>0</v>
      </c>
      <c r="BJ36" s="101">
        <f t="shared" si="46"/>
        <v>0</v>
      </c>
      <c r="BK36" s="101">
        <f t="shared" si="46"/>
        <v>0</v>
      </c>
      <c r="BL36" s="101">
        <f t="shared" si="46"/>
        <v>0</v>
      </c>
      <c r="BM36" s="101">
        <f t="shared" si="46"/>
        <v>0</v>
      </c>
      <c r="BN36" s="101">
        <f t="shared" si="46"/>
        <v>0</v>
      </c>
      <c r="BO36" s="101">
        <f t="shared" si="46"/>
        <v>0</v>
      </c>
      <c r="BP36" s="101">
        <f t="shared" si="46"/>
        <v>0</v>
      </c>
      <c r="BQ36" s="101">
        <f t="shared" si="46"/>
        <v>0</v>
      </c>
      <c r="BR36" s="101">
        <f t="shared" si="46"/>
        <v>0</v>
      </c>
      <c r="BS36" s="101">
        <f t="shared" si="46"/>
        <v>0</v>
      </c>
      <c r="BT36" s="101">
        <f t="shared" si="46"/>
        <v>0</v>
      </c>
      <c r="BU36" s="101">
        <f t="shared" si="46"/>
        <v>0</v>
      </c>
      <c r="BV36" s="101">
        <f t="shared" si="46"/>
        <v>0</v>
      </c>
      <c r="BW36" s="101">
        <f t="shared" si="46"/>
        <v>0</v>
      </c>
      <c r="BX36" s="101">
        <f t="shared" si="46"/>
        <v>0</v>
      </c>
      <c r="BY36" s="101">
        <f t="shared" si="46"/>
        <v>0</v>
      </c>
      <c r="BZ36" s="101">
        <f t="shared" si="46"/>
        <v>0</v>
      </c>
      <c r="CA36" s="101">
        <f t="shared" si="46"/>
        <v>0</v>
      </c>
      <c r="CB36" s="101">
        <f t="shared" si="46"/>
        <v>0</v>
      </c>
      <c r="CC36" s="101">
        <f t="shared" si="46"/>
        <v>0</v>
      </c>
      <c r="CD36" s="101">
        <f t="shared" si="46"/>
        <v>0</v>
      </c>
      <c r="CE36" s="101">
        <f t="shared" si="46"/>
        <v>0</v>
      </c>
      <c r="CF36" s="101">
        <f t="shared" si="46"/>
        <v>0</v>
      </c>
      <c r="CG36" s="101">
        <f t="shared" ref="CG36:DE39" si="47">IF(CG$6&gt;$A36,0,CG$6^(LN($N36/100)/LN(2))*100)</f>
        <v>0</v>
      </c>
      <c r="CH36" s="101">
        <f t="shared" si="47"/>
        <v>0</v>
      </c>
      <c r="CI36" s="101">
        <f t="shared" si="47"/>
        <v>0</v>
      </c>
      <c r="CJ36" s="101">
        <f t="shared" si="47"/>
        <v>0</v>
      </c>
      <c r="CK36" s="101">
        <f t="shared" si="47"/>
        <v>0</v>
      </c>
      <c r="CL36" s="101">
        <f t="shared" si="47"/>
        <v>0</v>
      </c>
      <c r="CM36" s="101">
        <f t="shared" si="47"/>
        <v>0</v>
      </c>
      <c r="CN36" s="101">
        <f t="shared" si="47"/>
        <v>0</v>
      </c>
      <c r="CO36" s="101">
        <f t="shared" si="47"/>
        <v>0</v>
      </c>
      <c r="CP36" s="101">
        <f t="shared" si="47"/>
        <v>0</v>
      </c>
      <c r="CQ36" s="101">
        <f t="shared" si="47"/>
        <v>0</v>
      </c>
      <c r="CR36" s="101">
        <f t="shared" si="47"/>
        <v>0</v>
      </c>
      <c r="CS36" s="101">
        <f t="shared" si="47"/>
        <v>0</v>
      </c>
      <c r="CT36" s="101">
        <f t="shared" si="47"/>
        <v>0</v>
      </c>
      <c r="CU36" s="101">
        <f t="shared" si="47"/>
        <v>0</v>
      </c>
      <c r="CV36" s="101">
        <f t="shared" si="47"/>
        <v>0</v>
      </c>
      <c r="CW36" s="101">
        <f t="shared" si="47"/>
        <v>0</v>
      </c>
      <c r="CX36" s="101">
        <f t="shared" si="47"/>
        <v>0</v>
      </c>
      <c r="CY36" s="101">
        <f t="shared" si="47"/>
        <v>0</v>
      </c>
      <c r="CZ36" s="101">
        <f t="shared" si="47"/>
        <v>0</v>
      </c>
      <c r="DA36" s="101">
        <f t="shared" si="47"/>
        <v>0</v>
      </c>
      <c r="DB36" s="101">
        <f t="shared" si="47"/>
        <v>0</v>
      </c>
      <c r="DC36" s="101">
        <f t="shared" si="47"/>
        <v>0</v>
      </c>
      <c r="DD36" s="101">
        <f t="shared" si="47"/>
        <v>0</v>
      </c>
      <c r="DE36" s="101">
        <f t="shared" si="47"/>
        <v>0</v>
      </c>
      <c r="DF36" s="174">
        <f t="shared" si="24"/>
        <v>0.23063743433129966</v>
      </c>
      <c r="DH36">
        <f t="shared" si="25"/>
        <v>0.99925334103895447</v>
      </c>
    </row>
    <row r="37" spans="1:112" ht="16.149999999999999" hidden="1" customHeight="1">
      <c r="A37" s="24">
        <f t="shared" si="19"/>
        <v>30</v>
      </c>
      <c r="B37" s="78">
        <f t="shared" si="2"/>
        <v>33.455934757097502</v>
      </c>
      <c r="C37" s="5">
        <f t="shared" si="37"/>
        <v>1401.9893474495841</v>
      </c>
      <c r="D37" s="85">
        <f t="shared" si="7"/>
        <v>46.732978248319469</v>
      </c>
      <c r="E37" s="83">
        <v>84.57142286797</v>
      </c>
      <c r="F37" s="81">
        <f t="shared" si="26"/>
        <v>33.455934757116523</v>
      </c>
      <c r="G37" s="5">
        <f t="shared" si="27"/>
        <v>1318.3041085995787</v>
      </c>
      <c r="H37" s="86">
        <f t="shared" si="28"/>
        <v>43.943470286652627</v>
      </c>
      <c r="I37" s="67">
        <f t="shared" si="29"/>
        <v>-0.24175784349807783</v>
      </c>
      <c r="J37" s="89">
        <f>$A37^(LN($O$2)/LN(2))*100</f>
        <v>33.455934757097502</v>
      </c>
      <c r="K37" s="5">
        <f t="shared" si="31"/>
        <v>1003.678042712925</v>
      </c>
      <c r="L37" s="81">
        <f>($A37^(1+(LN($O$2)/LN(2))) -($A37-1)^(1+(LN($O$2)/LN(2))))*100</f>
        <v>22.809071096021682</v>
      </c>
      <c r="M37" s="75">
        <f t="shared" si="33"/>
        <v>0.20379504709050617</v>
      </c>
      <c r="N37" s="83">
        <f t="shared" si="34"/>
        <v>73.992126323783225</v>
      </c>
      <c r="O37" s="85">
        <f t="shared" si="35"/>
        <v>36.604404159037564</v>
      </c>
      <c r="P37" s="5">
        <f t="shared" si="42"/>
        <v>1098.1321247711269</v>
      </c>
      <c r="Q37" s="94">
        <f t="shared" si="36"/>
        <v>22.809071096021682</v>
      </c>
      <c r="R37" s="8">
        <f t="shared" si="15"/>
        <v>1.9021229036297882E-11</v>
      </c>
      <c r="S37" s="4"/>
      <c r="T37" s="3"/>
      <c r="U37" s="101">
        <f t="shared" si="39"/>
        <v>73.992126323783225</v>
      </c>
      <c r="V37" s="101">
        <f t="shared" ref="V37:CG40" si="48">IF(V$6&gt;$A37,0,V$6^(LN($N37/100)/LN(2))*100)</f>
        <v>62.038878092811146</v>
      </c>
      <c r="W37" s="101">
        <f t="shared" si="48"/>
        <v>54.748347579146952</v>
      </c>
      <c r="X37" s="101">
        <f t="shared" si="48"/>
        <v>49.688759615938032</v>
      </c>
      <c r="Y37" s="101">
        <f t="shared" si="48"/>
        <v>45.903885048290704</v>
      </c>
      <c r="Z37" s="101">
        <f t="shared" si="48"/>
        <v>42.929644460385184</v>
      </c>
      <c r="AA37" s="101">
        <f t="shared" si="48"/>
        <v>40.509466500946331</v>
      </c>
      <c r="AB37" s="101">
        <f t="shared" si="48"/>
        <v>38.488223950146825</v>
      </c>
      <c r="AC37" s="101">
        <f t="shared" si="48"/>
        <v>36.765769783745846</v>
      </c>
      <c r="AD37" s="101">
        <f t="shared" si="48"/>
        <v>35.27412177168101</v>
      </c>
      <c r="AE37" s="101">
        <f t="shared" si="48"/>
        <v>33.965260612455495</v>
      </c>
      <c r="AF37" s="101">
        <f t="shared" si="48"/>
        <v>32.804155182847609</v>
      </c>
      <c r="AG37" s="101">
        <f t="shared" si="48"/>
        <v>31.764556759479216</v>
      </c>
      <c r="AH37" s="101">
        <f t="shared" si="48"/>
        <v>30.826349003961774</v>
      </c>
      <c r="AI37" s="101">
        <f t="shared" si="48"/>
        <v>29.973815626470852</v>
      </c>
      <c r="AJ37" s="101">
        <f t="shared" si="48"/>
        <v>29.19447194873112</v>
      </c>
      <c r="AK37" s="101">
        <f t="shared" si="48"/>
        <v>28.47825528497323</v>
      </c>
      <c r="AL37" s="101">
        <f t="shared" si="48"/>
        <v>27.816950636323096</v>
      </c>
      <c r="AM37" s="101">
        <f t="shared" si="48"/>
        <v>27.203774822300559</v>
      </c>
      <c r="AN37" s="101">
        <f t="shared" si="48"/>
        <v>26.633069792455622</v>
      </c>
      <c r="AO37" s="101">
        <f t="shared" si="48"/>
        <v>26.100072740907333</v>
      </c>
      <c r="AP37" s="101">
        <f t="shared" si="48"/>
        <v>25.600741252361274</v>
      </c>
      <c r="AQ37" s="101">
        <f t="shared" si="48"/>
        <v>25.131618538570251</v>
      </c>
      <c r="AR37" s="101">
        <f t="shared" si="48"/>
        <v>24.689728321704745</v>
      </c>
      <c r="AS37" s="101">
        <f t="shared" si="48"/>
        <v>24.272491942342487</v>
      </c>
      <c r="AT37" s="101">
        <f t="shared" si="48"/>
        <v>23.87766233651973</v>
      </c>
      <c r="AU37" s="101">
        <f t="shared" si="48"/>
        <v>23.503270963663685</v>
      </c>
      <c r="AV37" s="101">
        <f t="shared" si="48"/>
        <v>23.147584782161694</v>
      </c>
      <c r="AW37" s="101">
        <f t="shared" si="48"/>
        <v>22.809071096021682</v>
      </c>
      <c r="AX37" s="101">
        <f t="shared" si="48"/>
        <v>0</v>
      </c>
      <c r="AY37" s="101">
        <f t="shared" si="48"/>
        <v>0</v>
      </c>
      <c r="AZ37" s="101">
        <f t="shared" si="48"/>
        <v>0</v>
      </c>
      <c r="BA37" s="101">
        <f t="shared" si="48"/>
        <v>0</v>
      </c>
      <c r="BB37" s="101">
        <f t="shared" si="48"/>
        <v>0</v>
      </c>
      <c r="BC37" s="101">
        <f t="shared" si="48"/>
        <v>0</v>
      </c>
      <c r="BD37" s="101">
        <f t="shared" si="48"/>
        <v>0</v>
      </c>
      <c r="BE37" s="101">
        <f t="shared" si="48"/>
        <v>0</v>
      </c>
      <c r="BF37" s="101">
        <f t="shared" si="48"/>
        <v>0</v>
      </c>
      <c r="BG37" s="101">
        <f t="shared" si="48"/>
        <v>0</v>
      </c>
      <c r="BH37" s="101">
        <f t="shared" si="48"/>
        <v>0</v>
      </c>
      <c r="BI37" s="101">
        <f t="shared" si="48"/>
        <v>0</v>
      </c>
      <c r="BJ37" s="101">
        <f t="shared" si="48"/>
        <v>0</v>
      </c>
      <c r="BK37" s="101">
        <f t="shared" si="48"/>
        <v>0</v>
      </c>
      <c r="BL37" s="101">
        <f t="shared" si="48"/>
        <v>0</v>
      </c>
      <c r="BM37" s="101">
        <f t="shared" si="48"/>
        <v>0</v>
      </c>
      <c r="BN37" s="101">
        <f t="shared" si="48"/>
        <v>0</v>
      </c>
      <c r="BO37" s="101">
        <f t="shared" si="48"/>
        <v>0</v>
      </c>
      <c r="BP37" s="101">
        <f t="shared" si="48"/>
        <v>0</v>
      </c>
      <c r="BQ37" s="101">
        <f t="shared" si="48"/>
        <v>0</v>
      </c>
      <c r="BR37" s="101">
        <f t="shared" si="48"/>
        <v>0</v>
      </c>
      <c r="BS37" s="101">
        <f t="shared" si="48"/>
        <v>0</v>
      </c>
      <c r="BT37" s="101">
        <f t="shared" si="48"/>
        <v>0</v>
      </c>
      <c r="BU37" s="101">
        <f t="shared" si="48"/>
        <v>0</v>
      </c>
      <c r="BV37" s="101">
        <f t="shared" si="48"/>
        <v>0</v>
      </c>
      <c r="BW37" s="101">
        <f t="shared" si="48"/>
        <v>0</v>
      </c>
      <c r="BX37" s="101">
        <f t="shared" si="48"/>
        <v>0</v>
      </c>
      <c r="BY37" s="101">
        <f t="shared" si="48"/>
        <v>0</v>
      </c>
      <c r="BZ37" s="101">
        <f t="shared" si="48"/>
        <v>0</v>
      </c>
      <c r="CA37" s="101">
        <f t="shared" si="48"/>
        <v>0</v>
      </c>
      <c r="CB37" s="101">
        <f t="shared" si="48"/>
        <v>0</v>
      </c>
      <c r="CC37" s="101">
        <f t="shared" si="48"/>
        <v>0</v>
      </c>
      <c r="CD37" s="101">
        <f t="shared" si="48"/>
        <v>0</v>
      </c>
      <c r="CE37" s="101">
        <f t="shared" si="48"/>
        <v>0</v>
      </c>
      <c r="CF37" s="101">
        <f t="shared" si="48"/>
        <v>0</v>
      </c>
      <c r="CG37" s="101">
        <f t="shared" si="48"/>
        <v>0</v>
      </c>
      <c r="CH37" s="101">
        <f t="shared" si="47"/>
        <v>0</v>
      </c>
      <c r="CI37" s="101">
        <f t="shared" si="47"/>
        <v>0</v>
      </c>
      <c r="CJ37" s="101">
        <f t="shared" si="47"/>
        <v>0</v>
      </c>
      <c r="CK37" s="101">
        <f t="shared" si="47"/>
        <v>0</v>
      </c>
      <c r="CL37" s="101">
        <f t="shared" si="47"/>
        <v>0</v>
      </c>
      <c r="CM37" s="101">
        <f t="shared" si="47"/>
        <v>0</v>
      </c>
      <c r="CN37" s="101">
        <f t="shared" si="47"/>
        <v>0</v>
      </c>
      <c r="CO37" s="101">
        <f t="shared" si="47"/>
        <v>0</v>
      </c>
      <c r="CP37" s="101">
        <f t="shared" si="47"/>
        <v>0</v>
      </c>
      <c r="CQ37" s="101">
        <f t="shared" si="47"/>
        <v>0</v>
      </c>
      <c r="CR37" s="101">
        <f t="shared" si="47"/>
        <v>0</v>
      </c>
      <c r="CS37" s="101">
        <f t="shared" si="47"/>
        <v>0</v>
      </c>
      <c r="CT37" s="101">
        <f t="shared" si="47"/>
        <v>0</v>
      </c>
      <c r="CU37" s="101">
        <f t="shared" si="47"/>
        <v>0</v>
      </c>
      <c r="CV37" s="101">
        <f t="shared" si="47"/>
        <v>0</v>
      </c>
      <c r="CW37" s="101">
        <f t="shared" si="47"/>
        <v>0</v>
      </c>
      <c r="CX37" s="101">
        <f t="shared" si="47"/>
        <v>0</v>
      </c>
      <c r="CY37" s="101">
        <f t="shared" si="47"/>
        <v>0</v>
      </c>
      <c r="CZ37" s="101">
        <f t="shared" si="47"/>
        <v>0</v>
      </c>
      <c r="DA37" s="101">
        <f t="shared" si="47"/>
        <v>0</v>
      </c>
      <c r="DB37" s="101">
        <f t="shared" si="47"/>
        <v>0</v>
      </c>
      <c r="DC37" s="101">
        <f t="shared" si="47"/>
        <v>0</v>
      </c>
      <c r="DD37" s="101">
        <f t="shared" si="47"/>
        <v>0</v>
      </c>
      <c r="DE37" s="101">
        <f t="shared" si="47"/>
        <v>0</v>
      </c>
      <c r="DF37" s="174">
        <f t="shared" si="24"/>
        <v>0.22809071096021682</v>
      </c>
      <c r="DH37">
        <f t="shared" si="25"/>
        <v>0.99929059465352055</v>
      </c>
    </row>
    <row r="38" spans="1:112" ht="16.149999999999999" hidden="1" customHeight="1">
      <c r="A38" s="24">
        <f t="shared" si="19"/>
        <v>31</v>
      </c>
      <c r="B38" s="78">
        <f t="shared" si="2"/>
        <v>33.104632503560588</v>
      </c>
      <c r="C38" s="5">
        <f t="shared" si="37"/>
        <v>1435.0939799531448</v>
      </c>
      <c r="D38" s="85">
        <f t="shared" si="7"/>
        <v>46.293354192036929</v>
      </c>
      <c r="E38" s="83">
        <v>86.061735169000002</v>
      </c>
      <c r="F38" s="81">
        <f t="shared" si="26"/>
        <v>37.374785428412771</v>
      </c>
      <c r="G38" s="5">
        <f t="shared" si="27"/>
        <v>1473.6628047868885</v>
      </c>
      <c r="H38" s="86">
        <f t="shared" si="28"/>
        <v>47.537509831835116</v>
      </c>
      <c r="I38" s="67">
        <f t="shared" si="29"/>
        <v>-0.21655616681964548</v>
      </c>
      <c r="J38" s="89">
        <f t="shared" si="30"/>
        <v>33.104632503560588</v>
      </c>
      <c r="K38" s="5">
        <f t="shared" si="31"/>
        <v>1026.2436076103781</v>
      </c>
      <c r="L38" s="81">
        <f t="shared" si="32"/>
        <v>22.565564897452717</v>
      </c>
      <c r="M38" s="75">
        <f t="shared" si="33"/>
        <v>0.20184908658209985</v>
      </c>
      <c r="N38" s="83">
        <f t="shared" si="34"/>
        <v>74.044653997207064</v>
      </c>
      <c r="O38" s="85">
        <f t="shared" si="35"/>
        <v>36.228245915409197</v>
      </c>
      <c r="P38" s="5">
        <f t="shared" si="42"/>
        <v>1123.0756233776851</v>
      </c>
      <c r="Q38" s="94">
        <f t="shared" si="36"/>
        <v>22.565564897452717</v>
      </c>
      <c r="R38" s="8">
        <f t="shared" si="15"/>
        <v>4.2701529248521837</v>
      </c>
      <c r="S38" s="4"/>
      <c r="T38" s="3"/>
      <c r="U38" s="101">
        <f t="shared" si="39"/>
        <v>74.04465399720705</v>
      </c>
      <c r="V38" s="101">
        <f t="shared" si="48"/>
        <v>62.108697433100723</v>
      </c>
      <c r="W38" s="101">
        <f t="shared" si="48"/>
        <v>54.826107855661121</v>
      </c>
      <c r="X38" s="101">
        <f t="shared" si="48"/>
        <v>49.770702893084142</v>
      </c>
      <c r="Y38" s="101">
        <f t="shared" si="48"/>
        <v>45.988170116511654</v>
      </c>
      <c r="Z38" s="101">
        <f t="shared" si="48"/>
        <v>43.015256697859385</v>
      </c>
      <c r="AA38" s="101">
        <f t="shared" si="48"/>
        <v>40.59580186185984</v>
      </c>
      <c r="AB38" s="101">
        <f t="shared" si="48"/>
        <v>38.574902968364526</v>
      </c>
      <c r="AC38" s="101">
        <f t="shared" si="48"/>
        <v>36.852544749162078</v>
      </c>
      <c r="AD38" s="101">
        <f t="shared" si="48"/>
        <v>35.360826486924744</v>
      </c>
      <c r="AE38" s="101">
        <f t="shared" si="48"/>
        <v>34.05178144241804</v>
      </c>
      <c r="AF38" s="101">
        <f t="shared" si="48"/>
        <v>32.890413524116482</v>
      </c>
      <c r="AG38" s="101">
        <f t="shared" si="48"/>
        <v>31.850497987940418</v>
      </c>
      <c r="AH38" s="101">
        <f t="shared" si="48"/>
        <v>30.91193527019314</v>
      </c>
      <c r="AI38" s="101">
        <f t="shared" si="48"/>
        <v>30.059021026005862</v>
      </c>
      <c r="AJ38" s="101">
        <f t="shared" si="48"/>
        <v>29.279279206538135</v>
      </c>
      <c r="AK38" s="101">
        <f t="shared" si="48"/>
        <v>28.56265343268387</v>
      </c>
      <c r="AL38" s="101">
        <f t="shared" si="48"/>
        <v>27.900933356224261</v>
      </c>
      <c r="AM38" s="101">
        <f t="shared" si="48"/>
        <v>27.287339248682962</v>
      </c>
      <c r="AN38" s="101">
        <f t="shared" si="48"/>
        <v>26.716215632545072</v>
      </c>
      <c r="AO38" s="101">
        <f t="shared" si="48"/>
        <v>26.182801622796177</v>
      </c>
      <c r="AP38" s="101">
        <f t="shared" si="48"/>
        <v>25.683056236542541</v>
      </c>
      <c r="AQ38" s="101">
        <f t="shared" si="48"/>
        <v>25.213523748923599</v>
      </c>
      <c r="AR38" s="101">
        <f t="shared" si="48"/>
        <v>24.771228664716542</v>
      </c>
      <c r="AS38" s="101">
        <f t="shared" si="48"/>
        <v>24.35359289218265</v>
      </c>
      <c r="AT38" s="101">
        <f t="shared" si="48"/>
        <v>23.958369769733711</v>
      </c>
      <c r="AU38" s="101">
        <f t="shared" si="48"/>
        <v>23.58359103155788</v>
      </c>
      <c r="AV38" s="101">
        <f t="shared" si="48"/>
        <v>23.227523812040236</v>
      </c>
      <c r="AW38" s="101">
        <f t="shared" si="48"/>
        <v>22.888635514655128</v>
      </c>
      <c r="AX38" s="101">
        <f t="shared" si="48"/>
        <v>22.565564897452717</v>
      </c>
      <c r="AY38" s="101">
        <f t="shared" si="48"/>
        <v>0</v>
      </c>
      <c r="AZ38" s="101">
        <f t="shared" si="48"/>
        <v>0</v>
      </c>
      <c r="BA38" s="101">
        <f t="shared" si="48"/>
        <v>0</v>
      </c>
      <c r="BB38" s="101">
        <f t="shared" si="48"/>
        <v>0</v>
      </c>
      <c r="BC38" s="101">
        <f t="shared" si="48"/>
        <v>0</v>
      </c>
      <c r="BD38" s="101">
        <f t="shared" si="48"/>
        <v>0</v>
      </c>
      <c r="BE38" s="101">
        <f t="shared" si="48"/>
        <v>0</v>
      </c>
      <c r="BF38" s="101">
        <f t="shared" si="48"/>
        <v>0</v>
      </c>
      <c r="BG38" s="101">
        <f t="shared" si="48"/>
        <v>0</v>
      </c>
      <c r="BH38" s="101">
        <f t="shared" si="48"/>
        <v>0</v>
      </c>
      <c r="BI38" s="101">
        <f t="shared" si="48"/>
        <v>0</v>
      </c>
      <c r="BJ38" s="101">
        <f t="shared" si="48"/>
        <v>0</v>
      </c>
      <c r="BK38" s="101">
        <f t="shared" si="48"/>
        <v>0</v>
      </c>
      <c r="BL38" s="101">
        <f t="shared" si="48"/>
        <v>0</v>
      </c>
      <c r="BM38" s="101">
        <f t="shared" si="48"/>
        <v>0</v>
      </c>
      <c r="BN38" s="101">
        <f t="shared" si="48"/>
        <v>0</v>
      </c>
      <c r="BO38" s="101">
        <f t="shared" si="48"/>
        <v>0</v>
      </c>
      <c r="BP38" s="101">
        <f t="shared" si="48"/>
        <v>0</v>
      </c>
      <c r="BQ38" s="101">
        <f t="shared" si="48"/>
        <v>0</v>
      </c>
      <c r="BR38" s="101">
        <f t="shared" si="48"/>
        <v>0</v>
      </c>
      <c r="BS38" s="101">
        <f t="shared" si="48"/>
        <v>0</v>
      </c>
      <c r="BT38" s="101">
        <f t="shared" si="48"/>
        <v>0</v>
      </c>
      <c r="BU38" s="101">
        <f t="shared" si="48"/>
        <v>0</v>
      </c>
      <c r="BV38" s="101">
        <f t="shared" si="48"/>
        <v>0</v>
      </c>
      <c r="BW38" s="101">
        <f t="shared" si="48"/>
        <v>0</v>
      </c>
      <c r="BX38" s="101">
        <f t="shared" si="48"/>
        <v>0</v>
      </c>
      <c r="BY38" s="101">
        <f t="shared" si="48"/>
        <v>0</v>
      </c>
      <c r="BZ38" s="101">
        <f t="shared" si="48"/>
        <v>0</v>
      </c>
      <c r="CA38" s="101">
        <f t="shared" si="48"/>
        <v>0</v>
      </c>
      <c r="CB38" s="101">
        <f t="shared" si="48"/>
        <v>0</v>
      </c>
      <c r="CC38" s="101">
        <f t="shared" si="48"/>
        <v>0</v>
      </c>
      <c r="CD38" s="101">
        <f t="shared" si="48"/>
        <v>0</v>
      </c>
      <c r="CE38" s="101">
        <f t="shared" si="48"/>
        <v>0</v>
      </c>
      <c r="CF38" s="101">
        <f t="shared" si="48"/>
        <v>0</v>
      </c>
      <c r="CG38" s="101">
        <f t="shared" si="48"/>
        <v>0</v>
      </c>
      <c r="CH38" s="101">
        <f t="shared" si="47"/>
        <v>0</v>
      </c>
      <c r="CI38" s="101">
        <f t="shared" si="47"/>
        <v>0</v>
      </c>
      <c r="CJ38" s="101">
        <f t="shared" si="47"/>
        <v>0</v>
      </c>
      <c r="CK38" s="101">
        <f t="shared" si="47"/>
        <v>0</v>
      </c>
      <c r="CL38" s="101">
        <f t="shared" si="47"/>
        <v>0</v>
      </c>
      <c r="CM38" s="101">
        <f t="shared" si="47"/>
        <v>0</v>
      </c>
      <c r="CN38" s="101">
        <f t="shared" si="47"/>
        <v>0</v>
      </c>
      <c r="CO38" s="101">
        <f t="shared" si="47"/>
        <v>0</v>
      </c>
      <c r="CP38" s="101">
        <f t="shared" si="47"/>
        <v>0</v>
      </c>
      <c r="CQ38" s="101">
        <f t="shared" si="47"/>
        <v>0</v>
      </c>
      <c r="CR38" s="101">
        <f t="shared" si="47"/>
        <v>0</v>
      </c>
      <c r="CS38" s="101">
        <f t="shared" si="47"/>
        <v>0</v>
      </c>
      <c r="CT38" s="101">
        <f t="shared" si="47"/>
        <v>0</v>
      </c>
      <c r="CU38" s="101">
        <f t="shared" si="47"/>
        <v>0</v>
      </c>
      <c r="CV38" s="101">
        <f t="shared" si="47"/>
        <v>0</v>
      </c>
      <c r="CW38" s="101">
        <f t="shared" si="47"/>
        <v>0</v>
      </c>
      <c r="CX38" s="101">
        <f t="shared" si="47"/>
        <v>0</v>
      </c>
      <c r="CY38" s="101">
        <f t="shared" si="47"/>
        <v>0</v>
      </c>
      <c r="CZ38" s="101">
        <f t="shared" si="47"/>
        <v>0</v>
      </c>
      <c r="DA38" s="101">
        <f t="shared" si="47"/>
        <v>0</v>
      </c>
      <c r="DB38" s="101">
        <f t="shared" si="47"/>
        <v>0</v>
      </c>
      <c r="DC38" s="101">
        <f t="shared" si="47"/>
        <v>0</v>
      </c>
      <c r="DD38" s="101">
        <f t="shared" si="47"/>
        <v>0</v>
      </c>
      <c r="DE38" s="101">
        <f t="shared" si="47"/>
        <v>0</v>
      </c>
      <c r="DF38" s="174">
        <f t="shared" si="24"/>
        <v>0.22565564897452717</v>
      </c>
      <c r="DH38">
        <f t="shared" si="25"/>
        <v>0.99932478327228458</v>
      </c>
    </row>
    <row r="39" spans="1:112" ht="16.149999999999999" hidden="1" customHeight="1">
      <c r="A39" s="24">
        <f t="shared" si="19"/>
        <v>32</v>
      </c>
      <c r="B39" s="78">
        <f t="shared" si="2"/>
        <v>32.768000000000008</v>
      </c>
      <c r="C39" s="5">
        <f t="shared" si="37"/>
        <v>1467.8619799531448</v>
      </c>
      <c r="D39" s="85">
        <f t="shared" si="7"/>
        <v>45.870686873535774</v>
      </c>
      <c r="E39" s="83">
        <v>86.061735169000002</v>
      </c>
      <c r="F39" s="81">
        <f t="shared" si="26"/>
        <v>37.114556996501591</v>
      </c>
      <c r="G39" s="5">
        <f t="shared" si="27"/>
        <v>1510.7773617833896</v>
      </c>
      <c r="H39" s="86">
        <f t="shared" si="28"/>
        <v>47.211792555730923</v>
      </c>
      <c r="I39" s="67">
        <f t="shared" si="29"/>
        <v>-0.21655616681964548</v>
      </c>
      <c r="J39" s="89">
        <f t="shared" si="30"/>
        <v>32.768000000000008</v>
      </c>
      <c r="K39" s="5">
        <f t="shared" si="31"/>
        <v>1048.5760000000002</v>
      </c>
      <c r="L39" s="81">
        <f t="shared" si="32"/>
        <v>22.332392389622235</v>
      </c>
      <c r="M39" s="75">
        <f t="shared" si="33"/>
        <v>0.19999999999999998</v>
      </c>
      <c r="N39" s="83">
        <f t="shared" si="34"/>
        <v>74.094683967256543</v>
      </c>
      <c r="O39" s="85">
        <f t="shared" si="35"/>
        <v>35.867276264192341</v>
      </c>
      <c r="P39" s="5">
        <f t="shared" si="42"/>
        <v>1147.7528404541549</v>
      </c>
      <c r="Q39" s="94">
        <f t="shared" si="36"/>
        <v>22.332392389622232</v>
      </c>
      <c r="R39" s="8">
        <f t="shared" si="15"/>
        <v>4.3465569965015831</v>
      </c>
      <c r="S39" s="4"/>
      <c r="T39" s="3"/>
      <c r="U39" s="101">
        <f t="shared" si="39"/>
        <v>74.094683967256543</v>
      </c>
      <c r="V39" s="101">
        <f t="shared" si="48"/>
        <v>62.175223792398207</v>
      </c>
      <c r="W39" s="101">
        <f t="shared" si="48"/>
        <v>54.900221922076241</v>
      </c>
      <c r="X39" s="101">
        <f t="shared" si="48"/>
        <v>49.84882123203144</v>
      </c>
      <c r="Y39" s="101">
        <f t="shared" si="48"/>
        <v>46.068535574911955</v>
      </c>
      <c r="Z39" s="101">
        <f t="shared" si="48"/>
        <v>43.096900179976977</v>
      </c>
      <c r="AA39" s="101">
        <f t="shared" si="48"/>
        <v>40.678145930484902</v>
      </c>
      <c r="AB39" s="101">
        <f t="shared" si="48"/>
        <v>38.657584536348004</v>
      </c>
      <c r="AC39" s="101">
        <f t="shared" si="48"/>
        <v>36.935326553276369</v>
      </c>
      <c r="AD39" s="101">
        <f t="shared" si="48"/>
        <v>35.443549150601839</v>
      </c>
      <c r="AE39" s="101">
        <f t="shared" si="48"/>
        <v>34.134335842574174</v>
      </c>
      <c r="AF39" s="101">
        <f t="shared" si="48"/>
        <v>32.972724051306493</v>
      </c>
      <c r="AG39" s="101">
        <f t="shared" si="48"/>
        <v>31.932511988037959</v>
      </c>
      <c r="AH39" s="101">
        <f t="shared" si="48"/>
        <v>30.993616158888059</v>
      </c>
      <c r="AI39" s="101">
        <f t="shared" si="48"/>
        <v>30.140343670932211</v>
      </c>
      <c r="AJ39" s="101">
        <f t="shared" si="48"/>
        <v>29.360226755727631</v>
      </c>
      <c r="AK39" s="101">
        <f t="shared" si="48"/>
        <v>28.643215091582096</v>
      </c>
      <c r="AL39" s="101">
        <f t="shared" si="48"/>
        <v>27.981102802015556</v>
      </c>
      <c r="AM39" s="101">
        <f t="shared" si="48"/>
        <v>27.367113481924317</v>
      </c>
      <c r="AN39" s="101">
        <f t="shared" si="48"/>
        <v>26.79559413448715</v>
      </c>
      <c r="AO39" s="101">
        <f t="shared" si="48"/>
        <v>26.261785729917676</v>
      </c>
      <c r="AP39" s="101">
        <f t="shared" si="48"/>
        <v>25.761648671696218</v>
      </c>
      <c r="AQ39" s="101">
        <f t="shared" si="48"/>
        <v>25.29172826687731</v>
      </c>
      <c r="AR39" s="101">
        <f t="shared" si="48"/>
        <v>24.849049782230281</v>
      </c>
      <c r="AS39" s="101">
        <f t="shared" si="48"/>
        <v>24.431035681211132</v>
      </c>
      <c r="AT39" s="101">
        <f t="shared" si="48"/>
        <v>24.035439698209903</v>
      </c>
      <c r="AU39" s="101">
        <f t="shared" si="48"/>
        <v>23.660293840343037</v>
      </c>
      <c r="AV39" s="101">
        <f t="shared" si="48"/>
        <v>23.303865419572247</v>
      </c>
      <c r="AW39" s="101">
        <f t="shared" si="48"/>
        <v>22.964621942952665</v>
      </c>
      <c r="AX39" s="101">
        <f t="shared" si="48"/>
        <v>22.641202214684093</v>
      </c>
      <c r="AY39" s="101">
        <f t="shared" si="48"/>
        <v>22.332392389622232</v>
      </c>
      <c r="AZ39" s="101">
        <f t="shared" si="48"/>
        <v>0</v>
      </c>
      <c r="BA39" s="101">
        <f t="shared" si="48"/>
        <v>0</v>
      </c>
      <c r="BB39" s="101">
        <f t="shared" si="48"/>
        <v>0</v>
      </c>
      <c r="BC39" s="101">
        <f t="shared" si="48"/>
        <v>0</v>
      </c>
      <c r="BD39" s="101">
        <f t="shared" si="48"/>
        <v>0</v>
      </c>
      <c r="BE39" s="101">
        <f t="shared" si="48"/>
        <v>0</v>
      </c>
      <c r="BF39" s="101">
        <f t="shared" si="48"/>
        <v>0</v>
      </c>
      <c r="BG39" s="101">
        <f t="shared" si="48"/>
        <v>0</v>
      </c>
      <c r="BH39" s="101">
        <f t="shared" si="48"/>
        <v>0</v>
      </c>
      <c r="BI39" s="101">
        <f t="shared" si="48"/>
        <v>0</v>
      </c>
      <c r="BJ39" s="101">
        <f t="shared" si="48"/>
        <v>0</v>
      </c>
      <c r="BK39" s="101">
        <f t="shared" si="48"/>
        <v>0</v>
      </c>
      <c r="BL39" s="101">
        <f t="shared" si="48"/>
        <v>0</v>
      </c>
      <c r="BM39" s="101">
        <f t="shared" si="48"/>
        <v>0</v>
      </c>
      <c r="BN39" s="101">
        <f t="shared" si="48"/>
        <v>0</v>
      </c>
      <c r="BO39" s="101">
        <f t="shared" si="48"/>
        <v>0</v>
      </c>
      <c r="BP39" s="101">
        <f t="shared" si="48"/>
        <v>0</v>
      </c>
      <c r="BQ39" s="101">
        <f t="shared" si="48"/>
        <v>0</v>
      </c>
      <c r="BR39" s="101">
        <f t="shared" si="48"/>
        <v>0</v>
      </c>
      <c r="BS39" s="101">
        <f t="shared" si="48"/>
        <v>0</v>
      </c>
      <c r="BT39" s="101">
        <f t="shared" si="48"/>
        <v>0</v>
      </c>
      <c r="BU39" s="101">
        <f t="shared" si="48"/>
        <v>0</v>
      </c>
      <c r="BV39" s="101">
        <f t="shared" si="48"/>
        <v>0</v>
      </c>
      <c r="BW39" s="101">
        <f t="shared" si="48"/>
        <v>0</v>
      </c>
      <c r="BX39" s="101">
        <f t="shared" si="48"/>
        <v>0</v>
      </c>
      <c r="BY39" s="101">
        <f t="shared" si="48"/>
        <v>0</v>
      </c>
      <c r="BZ39" s="101">
        <f t="shared" si="48"/>
        <v>0</v>
      </c>
      <c r="CA39" s="101">
        <f t="shared" si="48"/>
        <v>0</v>
      </c>
      <c r="CB39" s="101">
        <f t="shared" si="48"/>
        <v>0</v>
      </c>
      <c r="CC39" s="101">
        <f t="shared" si="48"/>
        <v>0</v>
      </c>
      <c r="CD39" s="101">
        <f t="shared" si="48"/>
        <v>0</v>
      </c>
      <c r="CE39" s="101">
        <f t="shared" si="48"/>
        <v>0</v>
      </c>
      <c r="CF39" s="101">
        <f t="shared" si="48"/>
        <v>0</v>
      </c>
      <c r="CG39" s="101">
        <f t="shared" si="48"/>
        <v>0</v>
      </c>
      <c r="CH39" s="101">
        <f t="shared" si="47"/>
        <v>0</v>
      </c>
      <c r="CI39" s="101">
        <f t="shared" si="47"/>
        <v>0</v>
      </c>
      <c r="CJ39" s="101">
        <f t="shared" si="47"/>
        <v>0</v>
      </c>
      <c r="CK39" s="101">
        <f t="shared" si="47"/>
        <v>0</v>
      </c>
      <c r="CL39" s="101">
        <f t="shared" si="47"/>
        <v>0</v>
      </c>
      <c r="CM39" s="101">
        <f t="shared" si="47"/>
        <v>0</v>
      </c>
      <c r="CN39" s="101">
        <f t="shared" si="47"/>
        <v>0</v>
      </c>
      <c r="CO39" s="101">
        <f t="shared" si="47"/>
        <v>0</v>
      </c>
      <c r="CP39" s="101">
        <f t="shared" si="47"/>
        <v>0</v>
      </c>
      <c r="CQ39" s="101">
        <f t="shared" si="47"/>
        <v>0</v>
      </c>
      <c r="CR39" s="101">
        <f t="shared" si="47"/>
        <v>0</v>
      </c>
      <c r="CS39" s="101">
        <f t="shared" si="47"/>
        <v>0</v>
      </c>
      <c r="CT39" s="101">
        <f t="shared" si="47"/>
        <v>0</v>
      </c>
      <c r="CU39" s="101">
        <f t="shared" si="47"/>
        <v>0</v>
      </c>
      <c r="CV39" s="101">
        <f t="shared" si="47"/>
        <v>0</v>
      </c>
      <c r="CW39" s="101">
        <f t="shared" si="47"/>
        <v>0</v>
      </c>
      <c r="CX39" s="101">
        <f t="shared" si="47"/>
        <v>0</v>
      </c>
      <c r="CY39" s="101">
        <f t="shared" si="47"/>
        <v>0</v>
      </c>
      <c r="CZ39" s="101">
        <f t="shared" si="47"/>
        <v>0</v>
      </c>
      <c r="DA39" s="101">
        <f t="shared" si="47"/>
        <v>0</v>
      </c>
      <c r="DB39" s="101">
        <f t="shared" si="47"/>
        <v>0</v>
      </c>
      <c r="DC39" s="101">
        <f t="shared" si="47"/>
        <v>0</v>
      </c>
      <c r="DD39" s="101">
        <f t="shared" si="47"/>
        <v>0</v>
      </c>
      <c r="DE39" s="101">
        <f t="shared" si="47"/>
        <v>0</v>
      </c>
      <c r="DF39" s="174">
        <f t="shared" si="24"/>
        <v>0.22332392389622233</v>
      </c>
      <c r="DH39">
        <f t="shared" si="25"/>
        <v>0.99935625005744466</v>
      </c>
    </row>
    <row r="40" spans="1:112" ht="16.149999999999999" hidden="1" customHeight="1">
      <c r="A40" s="24">
        <f t="shared" si="19"/>
        <v>33</v>
      </c>
      <c r="B40" s="78">
        <f t="shared" si="2"/>
        <v>32.444994156422382</v>
      </c>
      <c r="C40" s="5">
        <f t="shared" si="37"/>
        <v>1500.3069741095671</v>
      </c>
      <c r="D40" s="85">
        <f t="shared" si="7"/>
        <v>45.463847700289911</v>
      </c>
      <c r="E40" s="83">
        <v>86.061735169000002</v>
      </c>
      <c r="F40" s="81">
        <f t="shared" si="26"/>
        <v>36.864191619539</v>
      </c>
      <c r="G40" s="5">
        <f t="shared" si="27"/>
        <v>1547.6415534029288</v>
      </c>
      <c r="H40" s="86">
        <f t="shared" si="28"/>
        <v>46.898228890997842</v>
      </c>
      <c r="I40" s="67">
        <f t="shared" si="29"/>
        <v>-0.21655616681964548</v>
      </c>
      <c r="J40" s="89">
        <f t="shared" si="30"/>
        <v>32.444994156422382</v>
      </c>
      <c r="K40" s="5">
        <f t="shared" si="31"/>
        <v>1070.6848071619386</v>
      </c>
      <c r="L40" s="81">
        <f t="shared" si="32"/>
        <v>22.108807161938415</v>
      </c>
      <c r="M40" s="75">
        <f t="shared" si="33"/>
        <v>0.19823986317056053</v>
      </c>
      <c r="N40" s="83">
        <f t="shared" si="34"/>
        <v>74.142413141457268</v>
      </c>
      <c r="O40" s="85">
        <f t="shared" si="35"/>
        <v>35.520448065424368</v>
      </c>
      <c r="P40" s="5">
        <f t="shared" si="42"/>
        <v>1172.174786159004</v>
      </c>
      <c r="Q40" s="94">
        <f t="shared" si="36"/>
        <v>22.108807161938422</v>
      </c>
      <c r="R40" s="8">
        <f t="shared" si="15"/>
        <v>4.4191974631166175</v>
      </c>
      <c r="S40" s="4"/>
      <c r="T40" s="3"/>
      <c r="U40" s="101">
        <f t="shared" si="39"/>
        <v>74.142413141457268</v>
      </c>
      <c r="V40" s="101">
        <f t="shared" si="48"/>
        <v>62.23871521056725</v>
      </c>
      <c r="W40" s="101">
        <f t="shared" si="48"/>
        <v>54.97097426438534</v>
      </c>
      <c r="X40" s="101">
        <f t="shared" si="48"/>
        <v>49.923412057391467</v>
      </c>
      <c r="Y40" s="101">
        <f t="shared" si="48"/>
        <v>46.145285365353772</v>
      </c>
      <c r="Z40" s="101">
        <f t="shared" si="48"/>
        <v>43.174881935333474</v>
      </c>
      <c r="AA40" s="101">
        <f t="shared" si="48"/>
        <v>40.75680684698473</v>
      </c>
      <c r="AB40" s="101">
        <f t="shared" si="48"/>
        <v>38.736576710620952</v>
      </c>
      <c r="AC40" s="101">
        <f t="shared" si="48"/>
        <v>37.014422421903262</v>
      </c>
      <c r="AD40" s="101">
        <f t="shared" si="48"/>
        <v>35.5225956820276</v>
      </c>
      <c r="AE40" s="101">
        <f t="shared" si="48"/>
        <v>34.213228120885013</v>
      </c>
      <c r="AF40" s="101">
        <f t="shared" si="48"/>
        <v>33.051389267289295</v>
      </c>
      <c r="AG40" s="101">
        <f t="shared" si="48"/>
        <v>32.01089933783134</v>
      </c>
      <c r="AH40" s="101">
        <f t="shared" si="48"/>
        <v>31.071690253797868</v>
      </c>
      <c r="AI40" s="101">
        <f t="shared" si="48"/>
        <v>30.218080115757161</v>
      </c>
      <c r="AJ40" s="101">
        <f t="shared" si="48"/>
        <v>29.437609110630937</v>
      </c>
      <c r="AK40" s="101">
        <f t="shared" si="48"/>
        <v>28.720232741646111</v>
      </c>
      <c r="AL40" s="101">
        <f t="shared" si="48"/>
        <v>28.057749436840883</v>
      </c>
      <c r="AM40" s="101">
        <f t="shared" si="48"/>
        <v>27.443385993971713</v>
      </c>
      <c r="AN40" s="101">
        <f t="shared" si="48"/>
        <v>26.871491810230847</v>
      </c>
      <c r="AO40" s="101">
        <f t="shared" si="48"/>
        <v>26.337309649138362</v>
      </c>
      <c r="AP40" s="101">
        <f t="shared" si="48"/>
        <v>25.836801256900038</v>
      </c>
      <c r="AQ40" s="101">
        <f t="shared" si="48"/>
        <v>25.366512942415802</v>
      </c>
      <c r="AR40" s="101">
        <f t="shared" si="48"/>
        <v>24.923470714520999</v>
      </c>
      <c r="AS40" s="101">
        <f t="shared" si="48"/>
        <v>24.505097579544891</v>
      </c>
      <c r="AT40" s="101">
        <f t="shared" si="48"/>
        <v>24.1091476612463</v>
      </c>
      <c r="AU40" s="101">
        <f t="shared" si="48"/>
        <v>23.733653237350921</v>
      </c>
      <c r="AV40" s="101">
        <f t="shared" si="48"/>
        <v>23.376881798293532</v>
      </c>
      <c r="AW40" s="101">
        <f t="shared" si="48"/>
        <v>23.037300958004728</v>
      </c>
      <c r="AX40" s="101">
        <f t="shared" si="48"/>
        <v>22.713549571902508</v>
      </c>
      <c r="AY40" s="101">
        <f t="shared" si="48"/>
        <v>22.404413802841223</v>
      </c>
      <c r="AZ40" s="101">
        <f t="shared" si="48"/>
        <v>22.108807161938422</v>
      </c>
      <c r="BA40" s="101">
        <f t="shared" si="48"/>
        <v>0</v>
      </c>
      <c r="BB40" s="101">
        <f t="shared" si="48"/>
        <v>0</v>
      </c>
      <c r="BC40" s="101">
        <f t="shared" si="48"/>
        <v>0</v>
      </c>
      <c r="BD40" s="101">
        <f t="shared" si="48"/>
        <v>0</v>
      </c>
      <c r="BE40" s="101">
        <f t="shared" si="48"/>
        <v>0</v>
      </c>
      <c r="BF40" s="101">
        <f t="shared" si="48"/>
        <v>0</v>
      </c>
      <c r="BG40" s="101">
        <f t="shared" si="48"/>
        <v>0</v>
      </c>
      <c r="BH40" s="101">
        <f t="shared" si="48"/>
        <v>0</v>
      </c>
      <c r="BI40" s="101">
        <f t="shared" si="48"/>
        <v>0</v>
      </c>
      <c r="BJ40" s="101">
        <f t="shared" si="48"/>
        <v>0</v>
      </c>
      <c r="BK40" s="101">
        <f t="shared" si="48"/>
        <v>0</v>
      </c>
      <c r="BL40" s="101">
        <f t="shared" si="48"/>
        <v>0</v>
      </c>
      <c r="BM40" s="101">
        <f t="shared" si="48"/>
        <v>0</v>
      </c>
      <c r="BN40" s="101">
        <f t="shared" si="48"/>
        <v>0</v>
      </c>
      <c r="BO40" s="101">
        <f t="shared" si="48"/>
        <v>0</v>
      </c>
      <c r="BP40" s="101">
        <f t="shared" si="48"/>
        <v>0</v>
      </c>
      <c r="BQ40" s="101">
        <f t="shared" si="48"/>
        <v>0</v>
      </c>
      <c r="BR40" s="101">
        <f t="shared" si="48"/>
        <v>0</v>
      </c>
      <c r="BS40" s="101">
        <f t="shared" si="48"/>
        <v>0</v>
      </c>
      <c r="BT40" s="101">
        <f t="shared" si="48"/>
        <v>0</v>
      </c>
      <c r="BU40" s="101">
        <f t="shared" si="48"/>
        <v>0</v>
      </c>
      <c r="BV40" s="101">
        <f t="shared" si="48"/>
        <v>0</v>
      </c>
      <c r="BW40" s="101">
        <f t="shared" si="48"/>
        <v>0</v>
      </c>
      <c r="BX40" s="101">
        <f t="shared" si="48"/>
        <v>0</v>
      </c>
      <c r="BY40" s="101">
        <f t="shared" si="48"/>
        <v>0</v>
      </c>
      <c r="BZ40" s="101">
        <f t="shared" si="48"/>
        <v>0</v>
      </c>
      <c r="CA40" s="101">
        <f t="shared" si="48"/>
        <v>0</v>
      </c>
      <c r="CB40" s="101">
        <f t="shared" si="48"/>
        <v>0</v>
      </c>
      <c r="CC40" s="101">
        <f t="shared" si="48"/>
        <v>0</v>
      </c>
      <c r="CD40" s="101">
        <f t="shared" si="48"/>
        <v>0</v>
      </c>
      <c r="CE40" s="101">
        <f t="shared" si="48"/>
        <v>0</v>
      </c>
      <c r="CF40" s="101">
        <f t="shared" si="48"/>
        <v>0</v>
      </c>
      <c r="CG40" s="101">
        <f t="shared" ref="CG40:DE43" si="49">IF(CG$6&gt;$A40,0,CG$6^(LN($N40/100)/LN(2))*100)</f>
        <v>0</v>
      </c>
      <c r="CH40" s="101">
        <f t="shared" si="49"/>
        <v>0</v>
      </c>
      <c r="CI40" s="101">
        <f t="shared" si="49"/>
        <v>0</v>
      </c>
      <c r="CJ40" s="101">
        <f t="shared" si="49"/>
        <v>0</v>
      </c>
      <c r="CK40" s="101">
        <f t="shared" si="49"/>
        <v>0</v>
      </c>
      <c r="CL40" s="101">
        <f t="shared" si="49"/>
        <v>0</v>
      </c>
      <c r="CM40" s="101">
        <f t="shared" si="49"/>
        <v>0</v>
      </c>
      <c r="CN40" s="101">
        <f t="shared" si="49"/>
        <v>0</v>
      </c>
      <c r="CO40" s="101">
        <f t="shared" si="49"/>
        <v>0</v>
      </c>
      <c r="CP40" s="101">
        <f t="shared" si="49"/>
        <v>0</v>
      </c>
      <c r="CQ40" s="101">
        <f t="shared" si="49"/>
        <v>0</v>
      </c>
      <c r="CR40" s="101">
        <f t="shared" si="49"/>
        <v>0</v>
      </c>
      <c r="CS40" s="101">
        <f t="shared" si="49"/>
        <v>0</v>
      </c>
      <c r="CT40" s="101">
        <f t="shared" si="49"/>
        <v>0</v>
      </c>
      <c r="CU40" s="101">
        <f t="shared" si="49"/>
        <v>0</v>
      </c>
      <c r="CV40" s="101">
        <f t="shared" si="49"/>
        <v>0</v>
      </c>
      <c r="CW40" s="101">
        <f t="shared" si="49"/>
        <v>0</v>
      </c>
      <c r="CX40" s="101">
        <f t="shared" si="49"/>
        <v>0</v>
      </c>
      <c r="CY40" s="101">
        <f t="shared" si="49"/>
        <v>0</v>
      </c>
      <c r="CZ40" s="101">
        <f t="shared" si="49"/>
        <v>0</v>
      </c>
      <c r="DA40" s="101">
        <f t="shared" si="49"/>
        <v>0</v>
      </c>
      <c r="DB40" s="101">
        <f t="shared" si="49"/>
        <v>0</v>
      </c>
      <c r="DC40" s="101">
        <f t="shared" si="49"/>
        <v>0</v>
      </c>
      <c r="DD40" s="101">
        <f t="shared" si="49"/>
        <v>0</v>
      </c>
      <c r="DE40" s="101">
        <f t="shared" si="49"/>
        <v>0</v>
      </c>
      <c r="DF40" s="174">
        <f t="shared" si="24"/>
        <v>0.22108807161938424</v>
      </c>
      <c r="DH40">
        <f t="shared" si="25"/>
        <v>0.99938529028040046</v>
      </c>
    </row>
    <row r="41" spans="1:112" ht="16.149999999999999" hidden="1" customHeight="1">
      <c r="A41" s="24">
        <f t="shared" si="19"/>
        <v>34</v>
      </c>
      <c r="B41" s="78">
        <f t="shared" si="2"/>
        <v>32.134674846512731</v>
      </c>
      <c r="C41" s="5">
        <f t="shared" si="37"/>
        <v>1532.4416489560799</v>
      </c>
      <c r="D41" s="85">
        <f t="shared" si="7"/>
        <v>45.071813204590583</v>
      </c>
      <c r="E41" s="83">
        <v>86.061735169000002</v>
      </c>
      <c r="F41" s="81">
        <f t="shared" si="26"/>
        <v>36.623028680439873</v>
      </c>
      <c r="G41" s="5">
        <f t="shared" si="27"/>
        <v>1584.2645820833689</v>
      </c>
      <c r="H41" s="86">
        <f t="shared" si="28"/>
        <v>46.596017120099084</v>
      </c>
      <c r="I41" s="67">
        <f t="shared" si="29"/>
        <v>-0.21655616681964548</v>
      </c>
      <c r="J41" s="89">
        <f t="shared" si="30"/>
        <v>32.134674846512731</v>
      </c>
      <c r="K41" s="5">
        <f t="shared" si="31"/>
        <v>1092.5789447814329</v>
      </c>
      <c r="L41" s="81">
        <f t="shared" si="32"/>
        <v>21.894137619494103</v>
      </c>
      <c r="M41" s="75">
        <f t="shared" si="33"/>
        <v>0.19656163223282258</v>
      </c>
      <c r="N41" s="83">
        <f t="shared" si="34"/>
        <v>74.188017236730502</v>
      </c>
      <c r="O41" s="85">
        <f t="shared" si="35"/>
        <v>35.186814696139287</v>
      </c>
      <c r="P41" s="5">
        <f t="shared" si="42"/>
        <v>1196.3516996687358</v>
      </c>
      <c r="Q41" s="94">
        <f t="shared" si="36"/>
        <v>21.894137619494106</v>
      </c>
      <c r="R41" s="8">
        <f t="shared" si="15"/>
        <v>4.4883538339271425</v>
      </c>
      <c r="S41" s="4"/>
      <c r="T41" s="3"/>
      <c r="U41" s="101">
        <f t="shared" si="39"/>
        <v>74.188017236730502</v>
      </c>
      <c r="V41" s="101">
        <f t="shared" ref="V41:CG44" si="50">IF(V$6&gt;$A41,0,V$6^(LN($N41/100)/LN(2))*100)</f>
        <v>62.299402096713187</v>
      </c>
      <c r="W41" s="101">
        <f t="shared" si="50"/>
        <v>55.03861901517422</v>
      </c>
      <c r="X41" s="101">
        <f t="shared" si="50"/>
        <v>49.994741148828943</v>
      </c>
      <c r="Y41" s="101">
        <f t="shared" si="50"/>
        <v>46.218691165889616</v>
      </c>
      <c r="Z41" s="101">
        <f t="shared" si="50"/>
        <v>43.249476464924165</v>
      </c>
      <c r="AA41" s="101">
        <f t="shared" si="50"/>
        <v>40.832060161835876</v>
      </c>
      <c r="AB41" s="101">
        <f t="shared" si="50"/>
        <v>38.812155016079508</v>
      </c>
      <c r="AC41" s="101">
        <f t="shared" si="50"/>
        <v>37.09010718095201</v>
      </c>
      <c r="AD41" s="101">
        <f t="shared" si="50"/>
        <v>35.598239778101764</v>
      </c>
      <c r="AE41" s="101">
        <f t="shared" si="50"/>
        <v>34.288730568741428</v>
      </c>
      <c r="AF41" s="101">
        <f t="shared" si="50"/>
        <v>33.126679881366648</v>
      </c>
      <c r="AG41" s="101">
        <f t="shared" si="50"/>
        <v>32.085929054593635</v>
      </c>
      <c r="AH41" s="101">
        <f t="shared" si="50"/>
        <v>31.146424815519868</v>
      </c>
      <c r="AI41" s="101">
        <f t="shared" si="50"/>
        <v>30.292495830974964</v>
      </c>
      <c r="AJ41" s="101">
        <f t="shared" si="50"/>
        <v>29.511689939941295</v>
      </c>
      <c r="AK41" s="101">
        <f t="shared" si="50"/>
        <v>28.793968253275633</v>
      </c>
      <c r="AL41" s="101">
        <f t="shared" si="50"/>
        <v>28.131133346962088</v>
      </c>
      <c r="AM41" s="101">
        <f t="shared" si="50"/>
        <v>27.516415108526495</v>
      </c>
      <c r="AN41" s="101">
        <f t="shared" si="50"/>
        <v>26.944165247606438</v>
      </c>
      <c r="AO41" s="101">
        <f t="shared" si="50"/>
        <v>26.40962826255079</v>
      </c>
      <c r="AP41" s="101">
        <f t="shared" si="50"/>
        <v>25.908767200873161</v>
      </c>
      <c r="AQ41" s="101">
        <f t="shared" si="50"/>
        <v>25.438129344593964</v>
      </c>
      <c r="AR41" s="101">
        <f t="shared" si="50"/>
        <v>24.994741425384099</v>
      </c>
      <c r="AS41" s="101">
        <f t="shared" si="50"/>
        <v>24.576026980344817</v>
      </c>
      <c r="AT41" s="101">
        <f t="shared" si="50"/>
        <v>24.179740515867007</v>
      </c>
      <c r="AU41" s="101">
        <f t="shared" si="50"/>
        <v>23.803914577587044</v>
      </c>
      <c r="AV41" s="101">
        <f t="shared" si="50"/>
        <v>23.446816834748429</v>
      </c>
      <c r="AW41" s="101">
        <f t="shared" si="50"/>
        <v>23.106915010763181</v>
      </c>
      <c r="AX41" s="101">
        <f t="shared" si="50"/>
        <v>22.782848016559456</v>
      </c>
      <c r="AY41" s="101">
        <f t="shared" si="50"/>
        <v>22.473402028519573</v>
      </c>
      <c r="AZ41" s="101">
        <f t="shared" si="50"/>
        <v>22.177490538711719</v>
      </c>
      <c r="BA41" s="101">
        <f t="shared" si="50"/>
        <v>21.894137619494106</v>
      </c>
      <c r="BB41" s="101">
        <f t="shared" si="50"/>
        <v>0</v>
      </c>
      <c r="BC41" s="101">
        <f t="shared" si="50"/>
        <v>0</v>
      </c>
      <c r="BD41" s="101">
        <f t="shared" si="50"/>
        <v>0</v>
      </c>
      <c r="BE41" s="101">
        <f t="shared" si="50"/>
        <v>0</v>
      </c>
      <c r="BF41" s="101">
        <f t="shared" si="50"/>
        <v>0</v>
      </c>
      <c r="BG41" s="101">
        <f t="shared" si="50"/>
        <v>0</v>
      </c>
      <c r="BH41" s="101">
        <f t="shared" si="50"/>
        <v>0</v>
      </c>
      <c r="BI41" s="101">
        <f t="shared" si="50"/>
        <v>0</v>
      </c>
      <c r="BJ41" s="101">
        <f t="shared" si="50"/>
        <v>0</v>
      </c>
      <c r="BK41" s="101">
        <f t="shared" si="50"/>
        <v>0</v>
      </c>
      <c r="BL41" s="101">
        <f t="shared" si="50"/>
        <v>0</v>
      </c>
      <c r="BM41" s="101">
        <f t="shared" si="50"/>
        <v>0</v>
      </c>
      <c r="BN41" s="101">
        <f t="shared" si="50"/>
        <v>0</v>
      </c>
      <c r="BO41" s="101">
        <f t="shared" si="50"/>
        <v>0</v>
      </c>
      <c r="BP41" s="101">
        <f t="shared" si="50"/>
        <v>0</v>
      </c>
      <c r="BQ41" s="101">
        <f t="shared" si="50"/>
        <v>0</v>
      </c>
      <c r="BR41" s="101">
        <f t="shared" si="50"/>
        <v>0</v>
      </c>
      <c r="BS41" s="101">
        <f t="shared" si="50"/>
        <v>0</v>
      </c>
      <c r="BT41" s="101">
        <f t="shared" si="50"/>
        <v>0</v>
      </c>
      <c r="BU41" s="101">
        <f t="shared" si="50"/>
        <v>0</v>
      </c>
      <c r="BV41" s="101">
        <f t="shared" si="50"/>
        <v>0</v>
      </c>
      <c r="BW41" s="101">
        <f t="shared" si="50"/>
        <v>0</v>
      </c>
      <c r="BX41" s="101">
        <f t="shared" si="50"/>
        <v>0</v>
      </c>
      <c r="BY41" s="101">
        <f t="shared" si="50"/>
        <v>0</v>
      </c>
      <c r="BZ41" s="101">
        <f t="shared" si="50"/>
        <v>0</v>
      </c>
      <c r="CA41" s="101">
        <f t="shared" si="50"/>
        <v>0</v>
      </c>
      <c r="CB41" s="101">
        <f t="shared" si="50"/>
        <v>0</v>
      </c>
      <c r="CC41" s="101">
        <f t="shared" si="50"/>
        <v>0</v>
      </c>
      <c r="CD41" s="101">
        <f t="shared" si="50"/>
        <v>0</v>
      </c>
      <c r="CE41" s="101">
        <f t="shared" si="50"/>
        <v>0</v>
      </c>
      <c r="CF41" s="101">
        <f t="shared" si="50"/>
        <v>0</v>
      </c>
      <c r="CG41" s="101">
        <f t="shared" si="50"/>
        <v>0</v>
      </c>
      <c r="CH41" s="101">
        <f t="shared" si="49"/>
        <v>0</v>
      </c>
      <c r="CI41" s="101">
        <f t="shared" si="49"/>
        <v>0</v>
      </c>
      <c r="CJ41" s="101">
        <f t="shared" si="49"/>
        <v>0</v>
      </c>
      <c r="CK41" s="101">
        <f t="shared" si="49"/>
        <v>0</v>
      </c>
      <c r="CL41" s="101">
        <f t="shared" si="49"/>
        <v>0</v>
      </c>
      <c r="CM41" s="101">
        <f t="shared" si="49"/>
        <v>0</v>
      </c>
      <c r="CN41" s="101">
        <f t="shared" si="49"/>
        <v>0</v>
      </c>
      <c r="CO41" s="101">
        <f t="shared" si="49"/>
        <v>0</v>
      </c>
      <c r="CP41" s="101">
        <f t="shared" si="49"/>
        <v>0</v>
      </c>
      <c r="CQ41" s="101">
        <f t="shared" si="49"/>
        <v>0</v>
      </c>
      <c r="CR41" s="101">
        <f t="shared" si="49"/>
        <v>0</v>
      </c>
      <c r="CS41" s="101">
        <f t="shared" si="49"/>
        <v>0</v>
      </c>
      <c r="CT41" s="101">
        <f t="shared" si="49"/>
        <v>0</v>
      </c>
      <c r="CU41" s="101">
        <f t="shared" si="49"/>
        <v>0</v>
      </c>
      <c r="CV41" s="101">
        <f t="shared" si="49"/>
        <v>0</v>
      </c>
      <c r="CW41" s="101">
        <f t="shared" si="49"/>
        <v>0</v>
      </c>
      <c r="CX41" s="101">
        <f t="shared" si="49"/>
        <v>0</v>
      </c>
      <c r="CY41" s="101">
        <f t="shared" si="49"/>
        <v>0</v>
      </c>
      <c r="CZ41" s="101">
        <f t="shared" si="49"/>
        <v>0</v>
      </c>
      <c r="DA41" s="101">
        <f t="shared" si="49"/>
        <v>0</v>
      </c>
      <c r="DB41" s="101">
        <f t="shared" si="49"/>
        <v>0</v>
      </c>
      <c r="DC41" s="101">
        <f t="shared" si="49"/>
        <v>0</v>
      </c>
      <c r="DD41" s="101">
        <f t="shared" si="49"/>
        <v>0</v>
      </c>
      <c r="DE41" s="101">
        <f t="shared" si="49"/>
        <v>0</v>
      </c>
      <c r="DF41" s="174">
        <f t="shared" si="24"/>
        <v>0.21894137619494106</v>
      </c>
      <c r="DH41">
        <f t="shared" si="25"/>
        <v>0.99941215924127103</v>
      </c>
    </row>
    <row r="42" spans="1:112" ht="16.149999999999999" hidden="1" customHeight="1">
      <c r="A42" s="24">
        <f t="shared" si="19"/>
        <v>35</v>
      </c>
      <c r="B42" s="78">
        <f t="shared" si="2"/>
        <v>31.836192065503134</v>
      </c>
      <c r="C42" s="5">
        <f t="shared" si="37"/>
        <v>1564.2778410215831</v>
      </c>
      <c r="D42" s="85">
        <f t="shared" si="7"/>
        <v>44.693652600616659</v>
      </c>
      <c r="E42" s="83">
        <v>86.061735169000002</v>
      </c>
      <c r="F42" s="81">
        <f t="shared" si="26"/>
        <v>36.390469896420541</v>
      </c>
      <c r="G42" s="5">
        <f t="shared" si="27"/>
        <v>1620.6550519797895</v>
      </c>
      <c r="H42" s="86">
        <f t="shared" si="28"/>
        <v>46.304430056565415</v>
      </c>
      <c r="I42" s="67">
        <f t="shared" si="29"/>
        <v>-0.21655616681964548</v>
      </c>
      <c r="J42" s="89">
        <f t="shared" si="30"/>
        <v>31.836192065503134</v>
      </c>
      <c r="K42" s="5">
        <f t="shared" si="31"/>
        <v>1114.2667222926098</v>
      </c>
      <c r="L42" s="81">
        <f t="shared" si="32"/>
        <v>21.68777751117652</v>
      </c>
      <c r="M42" s="75">
        <f t="shared" si="33"/>
        <v>0.19495902189378631</v>
      </c>
      <c r="N42" s="83">
        <f t="shared" si="34"/>
        <v>74.231653628321084</v>
      </c>
      <c r="O42" s="85">
        <f t="shared" si="35"/>
        <v>34.865517827582295</v>
      </c>
      <c r="P42" s="5">
        <f t="shared" si="42"/>
        <v>1220.2931239653803</v>
      </c>
      <c r="Q42" s="94">
        <f t="shared" si="36"/>
        <v>21.687777511176513</v>
      </c>
      <c r="R42" s="8">
        <f t="shared" si="15"/>
        <v>4.5542778309174068</v>
      </c>
      <c r="S42" s="4"/>
      <c r="T42" s="3"/>
      <c r="U42" s="101">
        <f t="shared" si="39"/>
        <v>74.231653628321084</v>
      </c>
      <c r="V42" s="101">
        <f t="shared" si="50"/>
        <v>62.357490927772432</v>
      </c>
      <c r="W42" s="101">
        <f t="shared" si="50"/>
        <v>55.103384003950339</v>
      </c>
      <c r="X42" s="101">
        <f t="shared" si="50"/>
        <v>50.063046853392834</v>
      </c>
      <c r="Y42" s="101">
        <f t="shared" si="50"/>
        <v>46.288996676815778</v>
      </c>
      <c r="Z42" s="101">
        <f t="shared" si="50"/>
        <v>43.32093005583161</v>
      </c>
      <c r="AA42" s="101">
        <f t="shared" si="50"/>
        <v>40.904153151296107</v>
      </c>
      <c r="AB42" s="101">
        <f t="shared" si="50"/>
        <v>38.884566748072217</v>
      </c>
      <c r="AC42" s="101">
        <f t="shared" si="50"/>
        <v>37.162627535994659</v>
      </c>
      <c r="AD42" s="101">
        <f t="shared" si="50"/>
        <v>35.670727164839548</v>
      </c>
      <c r="AE42" s="101">
        <f t="shared" si="50"/>
        <v>34.361087681158942</v>
      </c>
      <c r="AF42" s="101">
        <f t="shared" si="50"/>
        <v>33.198838996247787</v>
      </c>
      <c r="AG42" s="101">
        <f t="shared" si="50"/>
        <v>32.15784274761215</v>
      </c>
      <c r="AH42" s="101">
        <f t="shared" si="50"/>
        <v>31.2180598997709</v>
      </c>
      <c r="AI42" s="101">
        <f t="shared" si="50"/>
        <v>30.363829286868103</v>
      </c>
      <c r="AJ42" s="101">
        <f t="shared" si="50"/>
        <v>29.582706116367724</v>
      </c>
      <c r="AK42" s="101">
        <f t="shared" si="50"/>
        <v>28.864656903302283</v>
      </c>
      <c r="AL42" s="101">
        <f t="shared" si="50"/>
        <v>28.201488224746424</v>
      </c>
      <c r="AM42" s="101">
        <f t="shared" si="50"/>
        <v>27.586432951702633</v>
      </c>
      <c r="AN42" s="101">
        <f t="shared" si="50"/>
        <v>27.013845029391838</v>
      </c>
      <c r="AO42" s="101">
        <f t="shared" si="50"/>
        <v>26.478970635707128</v>
      </c>
      <c r="AP42" s="101">
        <f t="shared" si="50"/>
        <v>25.977774080143512</v>
      </c>
      <c r="AQ42" s="101">
        <f t="shared" si="50"/>
        <v>25.506803590401606</v>
      </c>
      <c r="AR42" s="101">
        <f t="shared" si="50"/>
        <v>25.06308660245007</v>
      </c>
      <c r="AS42" s="101">
        <f t="shared" si="50"/>
        <v>24.644047172318643</v>
      </c>
      <c r="AT42" s="101">
        <f t="shared" si="50"/>
        <v>24.247440182232751</v>
      </c>
      <c r="AU42" s="101">
        <f t="shared" si="50"/>
        <v>23.87129844274763</v>
      </c>
      <c r="AV42" s="101">
        <f t="shared" si="50"/>
        <v>23.513889801790246</v>
      </c>
      <c r="AW42" s="101">
        <f t="shared" si="50"/>
        <v>23.173682094279737</v>
      </c>
      <c r="AX42" s="101">
        <f t="shared" si="50"/>
        <v>22.849314290283353</v>
      </c>
      <c r="AY42" s="101">
        <f t="shared" si="50"/>
        <v>22.539572584522645</v>
      </c>
      <c r="AZ42" s="101">
        <f t="shared" si="50"/>
        <v>22.243370455685277</v>
      </c>
      <c r="BA42" s="101">
        <f t="shared" si="50"/>
        <v>21.959731938186245</v>
      </c>
      <c r="BB42" s="101">
        <f t="shared" si="50"/>
        <v>21.687777511176513</v>
      </c>
      <c r="BC42" s="101">
        <f t="shared" si="50"/>
        <v>0</v>
      </c>
      <c r="BD42" s="101">
        <f t="shared" si="50"/>
        <v>0</v>
      </c>
      <c r="BE42" s="101">
        <f t="shared" si="50"/>
        <v>0</v>
      </c>
      <c r="BF42" s="101">
        <f t="shared" si="50"/>
        <v>0</v>
      </c>
      <c r="BG42" s="101">
        <f t="shared" si="50"/>
        <v>0</v>
      </c>
      <c r="BH42" s="101">
        <f t="shared" si="50"/>
        <v>0</v>
      </c>
      <c r="BI42" s="101">
        <f t="shared" si="50"/>
        <v>0</v>
      </c>
      <c r="BJ42" s="101">
        <f t="shared" si="50"/>
        <v>0</v>
      </c>
      <c r="BK42" s="101">
        <f t="shared" si="50"/>
        <v>0</v>
      </c>
      <c r="BL42" s="101">
        <f t="shared" si="50"/>
        <v>0</v>
      </c>
      <c r="BM42" s="101">
        <f t="shared" si="50"/>
        <v>0</v>
      </c>
      <c r="BN42" s="101">
        <f t="shared" si="50"/>
        <v>0</v>
      </c>
      <c r="BO42" s="101">
        <f t="shared" si="50"/>
        <v>0</v>
      </c>
      <c r="BP42" s="101">
        <f t="shared" si="50"/>
        <v>0</v>
      </c>
      <c r="BQ42" s="101">
        <f t="shared" si="50"/>
        <v>0</v>
      </c>
      <c r="BR42" s="101">
        <f t="shared" si="50"/>
        <v>0</v>
      </c>
      <c r="BS42" s="101">
        <f t="shared" si="50"/>
        <v>0</v>
      </c>
      <c r="BT42" s="101">
        <f t="shared" si="50"/>
        <v>0</v>
      </c>
      <c r="BU42" s="101">
        <f t="shared" si="50"/>
        <v>0</v>
      </c>
      <c r="BV42" s="101">
        <f t="shared" si="50"/>
        <v>0</v>
      </c>
      <c r="BW42" s="101">
        <f t="shared" si="50"/>
        <v>0</v>
      </c>
      <c r="BX42" s="101">
        <f t="shared" si="50"/>
        <v>0</v>
      </c>
      <c r="BY42" s="101">
        <f t="shared" si="50"/>
        <v>0</v>
      </c>
      <c r="BZ42" s="101">
        <f t="shared" si="50"/>
        <v>0</v>
      </c>
      <c r="CA42" s="101">
        <f t="shared" si="50"/>
        <v>0</v>
      </c>
      <c r="CB42" s="101">
        <f t="shared" si="50"/>
        <v>0</v>
      </c>
      <c r="CC42" s="101">
        <f t="shared" si="50"/>
        <v>0</v>
      </c>
      <c r="CD42" s="101">
        <f t="shared" si="50"/>
        <v>0</v>
      </c>
      <c r="CE42" s="101">
        <f t="shared" si="50"/>
        <v>0</v>
      </c>
      <c r="CF42" s="101">
        <f t="shared" si="50"/>
        <v>0</v>
      </c>
      <c r="CG42" s="101">
        <f t="shared" si="50"/>
        <v>0</v>
      </c>
      <c r="CH42" s="101">
        <f t="shared" si="49"/>
        <v>0</v>
      </c>
      <c r="CI42" s="101">
        <f t="shared" si="49"/>
        <v>0</v>
      </c>
      <c r="CJ42" s="101">
        <f t="shared" si="49"/>
        <v>0</v>
      </c>
      <c r="CK42" s="101">
        <f t="shared" si="49"/>
        <v>0</v>
      </c>
      <c r="CL42" s="101">
        <f t="shared" si="49"/>
        <v>0</v>
      </c>
      <c r="CM42" s="101">
        <f t="shared" si="49"/>
        <v>0</v>
      </c>
      <c r="CN42" s="101">
        <f t="shared" si="49"/>
        <v>0</v>
      </c>
      <c r="CO42" s="101">
        <f t="shared" si="49"/>
        <v>0</v>
      </c>
      <c r="CP42" s="101">
        <f t="shared" si="49"/>
        <v>0</v>
      </c>
      <c r="CQ42" s="101">
        <f t="shared" si="49"/>
        <v>0</v>
      </c>
      <c r="CR42" s="101">
        <f t="shared" si="49"/>
        <v>0</v>
      </c>
      <c r="CS42" s="101">
        <f t="shared" si="49"/>
        <v>0</v>
      </c>
      <c r="CT42" s="101">
        <f t="shared" si="49"/>
        <v>0</v>
      </c>
      <c r="CU42" s="101">
        <f t="shared" si="49"/>
        <v>0</v>
      </c>
      <c r="CV42" s="101">
        <f t="shared" si="49"/>
        <v>0</v>
      </c>
      <c r="CW42" s="101">
        <f t="shared" si="49"/>
        <v>0</v>
      </c>
      <c r="CX42" s="101">
        <f t="shared" si="49"/>
        <v>0</v>
      </c>
      <c r="CY42" s="101">
        <f t="shared" si="49"/>
        <v>0</v>
      </c>
      <c r="CZ42" s="101">
        <f t="shared" si="49"/>
        <v>0</v>
      </c>
      <c r="DA42" s="101">
        <f t="shared" si="49"/>
        <v>0</v>
      </c>
      <c r="DB42" s="101">
        <f t="shared" si="49"/>
        <v>0</v>
      </c>
      <c r="DC42" s="101">
        <f t="shared" si="49"/>
        <v>0</v>
      </c>
      <c r="DD42" s="101">
        <f t="shared" si="49"/>
        <v>0</v>
      </c>
      <c r="DE42" s="101">
        <f t="shared" si="49"/>
        <v>0</v>
      </c>
      <c r="DF42" s="174">
        <f t="shared" si="24"/>
        <v>0.21687777511176512</v>
      </c>
      <c r="DH42">
        <f t="shared" si="25"/>
        <v>0.99943707868682174</v>
      </c>
    </row>
    <row r="43" spans="1:112" ht="16.149999999999999" hidden="1" customHeight="1">
      <c r="A43" s="24">
        <f t="shared" si="19"/>
        <v>36</v>
      </c>
      <c r="B43" s="78">
        <f t="shared" si="2"/>
        <v>31.548775005143355</v>
      </c>
      <c r="C43" s="5">
        <f t="shared" si="37"/>
        <v>1595.8266160267265</v>
      </c>
      <c r="D43" s="85">
        <f t="shared" si="7"/>
        <v>44.328517111853515</v>
      </c>
      <c r="E43" s="83">
        <v>86.061735169000002</v>
      </c>
      <c r="F43" s="81">
        <f t="shared" si="26"/>
        <v>36.165971827535515</v>
      </c>
      <c r="G43" s="5">
        <f t="shared" si="27"/>
        <v>1656.821023807325</v>
      </c>
      <c r="H43" s="86">
        <f t="shared" si="28"/>
        <v>46.022806216870137</v>
      </c>
      <c r="I43" s="67">
        <f t="shared" si="29"/>
        <v>-0.21655616681964548</v>
      </c>
      <c r="J43" s="89">
        <f t="shared" si="30"/>
        <v>31.548775005143355</v>
      </c>
      <c r="K43" s="5">
        <f t="shared" si="31"/>
        <v>1135.7559001851607</v>
      </c>
      <c r="L43" s="81">
        <f t="shared" si="32"/>
        <v>21.489177892551226</v>
      </c>
      <c r="M43" s="75">
        <f t="shared" si="33"/>
        <v>0.19342640361727079</v>
      </c>
      <c r="N43" s="83">
        <f t="shared" si="34"/>
        <v>74.273463744066191</v>
      </c>
      <c r="O43" s="85">
        <f t="shared" si="35"/>
        <v>34.55577698518865</v>
      </c>
      <c r="P43" s="5">
        <f t="shared" si="42"/>
        <v>1244.0079714667913</v>
      </c>
      <c r="Q43" s="94">
        <f t="shared" si="36"/>
        <v>21.489177892551229</v>
      </c>
      <c r="R43" s="8">
        <f t="shared" si="15"/>
        <v>4.6171968223921596</v>
      </c>
      <c r="S43" s="4"/>
      <c r="T43" s="3"/>
      <c r="U43" s="101">
        <f t="shared" si="39"/>
        <v>74.273463744066191</v>
      </c>
      <c r="V43" s="101">
        <f t="shared" si="50"/>
        <v>62.413167359148879</v>
      </c>
      <c r="W43" s="101">
        <f t="shared" si="50"/>
        <v>55.165474165411155</v>
      </c>
      <c r="X43" s="101">
        <f t="shared" si="50"/>
        <v>50.128543631574843</v>
      </c>
      <c r="Y43" s="101">
        <f t="shared" si="50"/>
        <v>46.3564212300208</v>
      </c>
      <c r="Z43" s="101">
        <f t="shared" si="50"/>
        <v>43.389464414895826</v>
      </c>
      <c r="AA43" s="101">
        <f t="shared" si="50"/>
        <v>40.973308453488855</v>
      </c>
      <c r="AB43" s="101">
        <f t="shared" si="50"/>
        <v>38.954034598011262</v>
      </c>
      <c r="AC43" s="101">
        <f t="shared" si="50"/>
        <v>37.232205679626141</v>
      </c>
      <c r="AD43" s="101">
        <f t="shared" si="50"/>
        <v>35.740279181748271</v>
      </c>
      <c r="AE43" s="101">
        <f t="shared" si="50"/>
        <v>34.430519715326099</v>
      </c>
      <c r="AF43" s="101">
        <f t="shared" si="50"/>
        <v>33.268085639128493</v>
      </c>
      <c r="AG43" s="101">
        <f t="shared" si="50"/>
        <v>32.226858120942147</v>
      </c>
      <c r="AH43" s="101">
        <f t="shared" si="50"/>
        <v>31.286811831478772</v>
      </c>
      <c r="AI43" s="101">
        <f t="shared" si="50"/>
        <v>30.432295398946447</v>
      </c>
      <c r="AJ43" s="101">
        <f t="shared" si="50"/>
        <v>29.650871133663951</v>
      </c>
      <c r="AK43" s="101">
        <f t="shared" si="50"/>
        <v>28.932510764004899</v>
      </c>
      <c r="AL43" s="101">
        <f t="shared" si="50"/>
        <v>28.269024730166176</v>
      </c>
      <c r="AM43" s="101">
        <f t="shared" si="50"/>
        <v>27.653648786573282</v>
      </c>
      <c r="AN43" s="101">
        <f t="shared" si="50"/>
        <v>27.080739041507268</v>
      </c>
      <c r="AO43" s="101">
        <f t="shared" si="50"/>
        <v>26.545543300083828</v>
      </c>
      <c r="AP43" s="101">
        <f t="shared" si="50"/>
        <v>26.044027096412165</v>
      </c>
      <c r="AQ43" s="101">
        <f t="shared" si="50"/>
        <v>25.572739577656289</v>
      </c>
      <c r="AR43" s="101">
        <f t="shared" si="50"/>
        <v>25.128708866227029</v>
      </c>
      <c r="AS43" s="101">
        <f t="shared" si="50"/>
        <v>24.709359525522995</v>
      </c>
      <c r="AT43" s="101">
        <f t="shared" si="50"/>
        <v>24.312446806797524</v>
      </c>
      <c r="AU43" s="101">
        <f t="shared" si="50"/>
        <v>23.936003782309616</v>
      </c>
      <c r="AV43" s="101">
        <f t="shared" si="50"/>
        <v>23.578298478165635</v>
      </c>
      <c r="AW43" s="101">
        <f t="shared" si="50"/>
        <v>23.237798842327599</v>
      </c>
      <c r="AX43" s="101">
        <f t="shared" si="50"/>
        <v>22.913143907063045</v>
      </c>
      <c r="AY43" s="101">
        <f t="shared" si="50"/>
        <v>22.603119889623613</v>
      </c>
      <c r="AZ43" s="101">
        <f t="shared" si="50"/>
        <v>22.306640260331591</v>
      </c>
      <c r="BA43" s="101">
        <f t="shared" si="50"/>
        <v>22.022729021261679</v>
      </c>
      <c r="BB43" s="101">
        <f t="shared" si="50"/>
        <v>21.750506600727686</v>
      </c>
      <c r="BC43" s="101">
        <f t="shared" si="50"/>
        <v>21.489177892551229</v>
      </c>
      <c r="BD43" s="101">
        <f t="shared" si="50"/>
        <v>0</v>
      </c>
      <c r="BE43" s="101">
        <f t="shared" si="50"/>
        <v>0</v>
      </c>
      <c r="BF43" s="101">
        <f t="shared" si="50"/>
        <v>0</v>
      </c>
      <c r="BG43" s="101">
        <f t="shared" si="50"/>
        <v>0</v>
      </c>
      <c r="BH43" s="101">
        <f t="shared" si="50"/>
        <v>0</v>
      </c>
      <c r="BI43" s="101">
        <f t="shared" si="50"/>
        <v>0</v>
      </c>
      <c r="BJ43" s="101">
        <f t="shared" si="50"/>
        <v>0</v>
      </c>
      <c r="BK43" s="101">
        <f t="shared" si="50"/>
        <v>0</v>
      </c>
      <c r="BL43" s="101">
        <f t="shared" si="50"/>
        <v>0</v>
      </c>
      <c r="BM43" s="101">
        <f t="shared" si="50"/>
        <v>0</v>
      </c>
      <c r="BN43" s="101">
        <f t="shared" si="50"/>
        <v>0</v>
      </c>
      <c r="BO43" s="101">
        <f t="shared" si="50"/>
        <v>0</v>
      </c>
      <c r="BP43" s="101">
        <f t="shared" si="50"/>
        <v>0</v>
      </c>
      <c r="BQ43" s="101">
        <f t="shared" si="50"/>
        <v>0</v>
      </c>
      <c r="BR43" s="101">
        <f t="shared" si="50"/>
        <v>0</v>
      </c>
      <c r="BS43" s="101">
        <f t="shared" si="50"/>
        <v>0</v>
      </c>
      <c r="BT43" s="101">
        <f t="shared" si="50"/>
        <v>0</v>
      </c>
      <c r="BU43" s="101">
        <f t="shared" si="50"/>
        <v>0</v>
      </c>
      <c r="BV43" s="101">
        <f t="shared" si="50"/>
        <v>0</v>
      </c>
      <c r="BW43" s="101">
        <f t="shared" si="50"/>
        <v>0</v>
      </c>
      <c r="BX43" s="101">
        <f t="shared" si="50"/>
        <v>0</v>
      </c>
      <c r="BY43" s="101">
        <f t="shared" si="50"/>
        <v>0</v>
      </c>
      <c r="BZ43" s="101">
        <f t="shared" si="50"/>
        <v>0</v>
      </c>
      <c r="CA43" s="101">
        <f t="shared" si="50"/>
        <v>0</v>
      </c>
      <c r="CB43" s="101">
        <f t="shared" si="50"/>
        <v>0</v>
      </c>
      <c r="CC43" s="101">
        <f t="shared" si="50"/>
        <v>0</v>
      </c>
      <c r="CD43" s="101">
        <f t="shared" si="50"/>
        <v>0</v>
      </c>
      <c r="CE43" s="101">
        <f t="shared" si="50"/>
        <v>0</v>
      </c>
      <c r="CF43" s="101">
        <f t="shared" si="50"/>
        <v>0</v>
      </c>
      <c r="CG43" s="101">
        <f t="shared" si="50"/>
        <v>0</v>
      </c>
      <c r="CH43" s="101">
        <f t="shared" si="49"/>
        <v>0</v>
      </c>
      <c r="CI43" s="101">
        <f t="shared" si="49"/>
        <v>0</v>
      </c>
      <c r="CJ43" s="101">
        <f t="shared" si="49"/>
        <v>0</v>
      </c>
      <c r="CK43" s="101">
        <f t="shared" si="49"/>
        <v>0</v>
      </c>
      <c r="CL43" s="101">
        <f t="shared" si="49"/>
        <v>0</v>
      </c>
      <c r="CM43" s="101">
        <f t="shared" si="49"/>
        <v>0</v>
      </c>
      <c r="CN43" s="101">
        <f t="shared" si="49"/>
        <v>0</v>
      </c>
      <c r="CO43" s="101">
        <f t="shared" si="49"/>
        <v>0</v>
      </c>
      <c r="CP43" s="101">
        <f t="shared" si="49"/>
        <v>0</v>
      </c>
      <c r="CQ43" s="101">
        <f t="shared" si="49"/>
        <v>0</v>
      </c>
      <c r="CR43" s="101">
        <f t="shared" si="49"/>
        <v>0</v>
      </c>
      <c r="CS43" s="101">
        <f t="shared" si="49"/>
        <v>0</v>
      </c>
      <c r="CT43" s="101">
        <f t="shared" si="49"/>
        <v>0</v>
      </c>
      <c r="CU43" s="101">
        <f t="shared" si="49"/>
        <v>0</v>
      </c>
      <c r="CV43" s="101">
        <f t="shared" si="49"/>
        <v>0</v>
      </c>
      <c r="CW43" s="101">
        <f t="shared" si="49"/>
        <v>0</v>
      </c>
      <c r="CX43" s="101">
        <f t="shared" si="49"/>
        <v>0</v>
      </c>
      <c r="CY43" s="101">
        <f t="shared" si="49"/>
        <v>0</v>
      </c>
      <c r="CZ43" s="101">
        <f t="shared" si="49"/>
        <v>0</v>
      </c>
      <c r="DA43" s="101">
        <f t="shared" si="49"/>
        <v>0</v>
      </c>
      <c r="DB43" s="101">
        <f t="shared" si="49"/>
        <v>0</v>
      </c>
      <c r="DC43" s="101">
        <f t="shared" si="49"/>
        <v>0</v>
      </c>
      <c r="DD43" s="101">
        <f t="shared" si="49"/>
        <v>0</v>
      </c>
      <c r="DE43" s="101">
        <f t="shared" si="49"/>
        <v>0</v>
      </c>
      <c r="DF43" s="174">
        <f t="shared" si="24"/>
        <v>0.21489177892551228</v>
      </c>
      <c r="DH43">
        <f t="shared" si="25"/>
        <v>0.99946024204594097</v>
      </c>
    </row>
    <row r="44" spans="1:112" ht="16.149999999999999" hidden="1" customHeight="1">
      <c r="A44" s="24">
        <f t="shared" si="19"/>
        <v>37</v>
      </c>
      <c r="B44" s="78">
        <f t="shared" si="2"/>
        <v>31.271722715070695</v>
      </c>
      <c r="C44" s="5">
        <f t="shared" si="37"/>
        <v>1627.0983387417971</v>
      </c>
      <c r="D44" s="85">
        <f t="shared" si="7"/>
        <v>43.975630776805325</v>
      </c>
      <c r="E44" s="83">
        <v>86.061735169000002</v>
      </c>
      <c r="F44" s="81">
        <f t="shared" si="26"/>
        <v>35.949039468330213</v>
      </c>
      <c r="G44" s="5">
        <f t="shared" si="27"/>
        <v>1692.7700632756553</v>
      </c>
      <c r="H44" s="86">
        <f t="shared" si="28"/>
        <v>45.750542250693385</v>
      </c>
      <c r="I44" s="67">
        <f t="shared" si="29"/>
        <v>-0.21655616681964548</v>
      </c>
      <c r="J44" s="89">
        <f t="shared" si="30"/>
        <v>31.271722715070695</v>
      </c>
      <c r="K44" s="5">
        <f t="shared" si="31"/>
        <v>1157.0537404576157</v>
      </c>
      <c r="L44" s="81">
        <f t="shared" si="32"/>
        <v>21.297840272455204</v>
      </c>
      <c r="M44" s="75">
        <f t="shared" si="33"/>
        <v>0.19195872000656014</v>
      </c>
      <c r="N44" s="83">
        <f t="shared" si="34"/>
        <v>74.313575087314135</v>
      </c>
      <c r="O44" s="85">
        <f t="shared" si="35"/>
        <v>34.256880590289882</v>
      </c>
      <c r="P44" s="5">
        <f t="shared" si="42"/>
        <v>1267.5045818407257</v>
      </c>
      <c r="Q44" s="94">
        <f t="shared" si="36"/>
        <v>21.297840272455211</v>
      </c>
      <c r="R44" s="8">
        <f t="shared" si="15"/>
        <v>4.6773167532595181</v>
      </c>
      <c r="S44" s="4"/>
      <c r="T44" s="3"/>
      <c r="U44" s="101">
        <f t="shared" si="39"/>
        <v>74.313575087314135</v>
      </c>
      <c r="V44" s="101">
        <f t="shared" si="50"/>
        <v>62.466598854746223</v>
      </c>
      <c r="W44" s="101">
        <f t="shared" si="50"/>
        <v>55.225074422578757</v>
      </c>
      <c r="X44" s="101">
        <f t="shared" si="50"/>
        <v>50.191425058187534</v>
      </c>
      <c r="Y44" s="101">
        <f t="shared" si="50"/>
        <v>46.421162844413146</v>
      </c>
      <c r="Z44" s="101">
        <f t="shared" si="50"/>
        <v>43.455279745577755</v>
      </c>
      <c r="AA44" s="101">
        <f t="shared" si="50"/>
        <v>41.039727148048186</v>
      </c>
      <c r="AB44" s="101">
        <f t="shared" si="50"/>
        <v>39.02075972479782</v>
      </c>
      <c r="AC44" s="101">
        <f t="shared" si="50"/>
        <v>37.299042348009195</v>
      </c>
      <c r="AD44" s="101">
        <f t="shared" si="50"/>
        <v>35.807095819422315</v>
      </c>
      <c r="AE44" s="101">
        <f t="shared" si="50"/>
        <v>34.497225706787333</v>
      </c>
      <c r="AF44" s="101">
        <f t="shared" si="50"/>
        <v>33.334617755027232</v>
      </c>
      <c r="AG44" s="101">
        <f t="shared" si="50"/>
        <v>32.293171943132336</v>
      </c>
      <c r="AH44" s="101">
        <f t="shared" si="50"/>
        <v>31.352876150578584</v>
      </c>
      <c r="AI44" s="101">
        <f t="shared" si="50"/>
        <v>30.49808844979362</v>
      </c>
      <c r="AJ44" s="101">
        <f t="shared" si="50"/>
        <v>29.716378004704158</v>
      </c>
      <c r="AK44" s="101">
        <f t="shared" si="50"/>
        <v>28.997721577728065</v>
      </c>
      <c r="AL44" s="101">
        <f t="shared" si="50"/>
        <v>28.333933342361789</v>
      </c>
      <c r="AM44" s="101">
        <f t="shared" si="50"/>
        <v>27.718251842136905</v>
      </c>
      <c r="AN44" s="101">
        <f t="shared" si="50"/>
        <v>27.145035279877849</v>
      </c>
      <c r="AO44" s="101">
        <f t="shared" si="50"/>
        <v>26.609533038352929</v>
      </c>
      <c r="AP44" s="101">
        <f t="shared" si="50"/>
        <v>26.107711840753804</v>
      </c>
      <c r="AQ44" s="101">
        <f t="shared" si="50"/>
        <v>25.636121728653631</v>
      </c>
      <c r="AR44" s="101">
        <f t="shared" si="50"/>
        <v>25.191791493716558</v>
      </c>
      <c r="AS44" s="101">
        <f t="shared" si="50"/>
        <v>24.77214619545131</v>
      </c>
      <c r="AT44" s="101">
        <f t="shared" si="50"/>
        <v>24.374941447363831</v>
      </c>
      <c r="AU44" s="101">
        <f t="shared" si="50"/>
        <v>23.998210580035114</v>
      </c>
      <c r="AV44" s="101">
        <f t="shared" si="50"/>
        <v>23.640221796936071</v>
      </c>
      <c r="AW44" s="101">
        <f t="shared" si="50"/>
        <v>23.299443160192816</v>
      </c>
      <c r="AX44" s="101">
        <f t="shared" si="50"/>
        <v>22.974513766846744</v>
      </c>
      <c r="AY44" s="101">
        <f t="shared" si="50"/>
        <v>22.664219860332857</v>
      </c>
      <c r="AZ44" s="101">
        <f t="shared" si="50"/>
        <v>22.36747490705315</v>
      </c>
      <c r="BA44" s="101">
        <f t="shared" si="50"/>
        <v>22.083302881755927</v>
      </c>
      <c r="BB44" s="101">
        <f t="shared" si="50"/>
        <v>21.810824167327407</v>
      </c>
      <c r="BC44" s="101">
        <f t="shared" si="50"/>
        <v>21.549243598275233</v>
      </c>
      <c r="BD44" s="101">
        <f t="shared" si="50"/>
        <v>21.297840272455211</v>
      </c>
      <c r="BE44" s="101">
        <f t="shared" si="50"/>
        <v>0</v>
      </c>
      <c r="BF44" s="101">
        <f t="shared" si="50"/>
        <v>0</v>
      </c>
      <c r="BG44" s="101">
        <f t="shared" si="50"/>
        <v>0</v>
      </c>
      <c r="BH44" s="101">
        <f t="shared" si="50"/>
        <v>0</v>
      </c>
      <c r="BI44" s="101">
        <f t="shared" si="50"/>
        <v>0</v>
      </c>
      <c r="BJ44" s="101">
        <f t="shared" si="50"/>
        <v>0</v>
      </c>
      <c r="BK44" s="101">
        <f t="shared" si="50"/>
        <v>0</v>
      </c>
      <c r="BL44" s="101">
        <f t="shared" si="50"/>
        <v>0</v>
      </c>
      <c r="BM44" s="101">
        <f t="shared" si="50"/>
        <v>0</v>
      </c>
      <c r="BN44" s="101">
        <f t="shared" si="50"/>
        <v>0</v>
      </c>
      <c r="BO44" s="101">
        <f t="shared" si="50"/>
        <v>0</v>
      </c>
      <c r="BP44" s="101">
        <f t="shared" si="50"/>
        <v>0</v>
      </c>
      <c r="BQ44" s="101">
        <f t="shared" si="50"/>
        <v>0</v>
      </c>
      <c r="BR44" s="101">
        <f t="shared" si="50"/>
        <v>0</v>
      </c>
      <c r="BS44" s="101">
        <f t="shared" si="50"/>
        <v>0</v>
      </c>
      <c r="BT44" s="101">
        <f t="shared" si="50"/>
        <v>0</v>
      </c>
      <c r="BU44" s="101">
        <f t="shared" si="50"/>
        <v>0</v>
      </c>
      <c r="BV44" s="101">
        <f t="shared" si="50"/>
        <v>0</v>
      </c>
      <c r="BW44" s="101">
        <f t="shared" si="50"/>
        <v>0</v>
      </c>
      <c r="BX44" s="101">
        <f t="shared" si="50"/>
        <v>0</v>
      </c>
      <c r="BY44" s="101">
        <f t="shared" si="50"/>
        <v>0</v>
      </c>
      <c r="BZ44" s="101">
        <f t="shared" si="50"/>
        <v>0</v>
      </c>
      <c r="CA44" s="101">
        <f t="shared" si="50"/>
        <v>0</v>
      </c>
      <c r="CB44" s="101">
        <f t="shared" si="50"/>
        <v>0</v>
      </c>
      <c r="CC44" s="101">
        <f t="shared" si="50"/>
        <v>0</v>
      </c>
      <c r="CD44" s="101">
        <f t="shared" si="50"/>
        <v>0</v>
      </c>
      <c r="CE44" s="101">
        <f t="shared" si="50"/>
        <v>0</v>
      </c>
      <c r="CF44" s="101">
        <f t="shared" si="50"/>
        <v>0</v>
      </c>
      <c r="CG44" s="101">
        <f t="shared" ref="CG44:DE47" si="51">IF(CG$6&gt;$A44,0,CG$6^(LN($N44/100)/LN(2))*100)</f>
        <v>0</v>
      </c>
      <c r="CH44" s="101">
        <f t="shared" si="51"/>
        <v>0</v>
      </c>
      <c r="CI44" s="101">
        <f t="shared" si="51"/>
        <v>0</v>
      </c>
      <c r="CJ44" s="101">
        <f t="shared" si="51"/>
        <v>0</v>
      </c>
      <c r="CK44" s="101">
        <f t="shared" si="51"/>
        <v>0</v>
      </c>
      <c r="CL44" s="101">
        <f t="shared" si="51"/>
        <v>0</v>
      </c>
      <c r="CM44" s="101">
        <f t="shared" si="51"/>
        <v>0</v>
      </c>
      <c r="CN44" s="101">
        <f t="shared" si="51"/>
        <v>0</v>
      </c>
      <c r="CO44" s="101">
        <f t="shared" si="51"/>
        <v>0</v>
      </c>
      <c r="CP44" s="101">
        <f t="shared" si="51"/>
        <v>0</v>
      </c>
      <c r="CQ44" s="101">
        <f t="shared" si="51"/>
        <v>0</v>
      </c>
      <c r="CR44" s="101">
        <f t="shared" si="51"/>
        <v>0</v>
      </c>
      <c r="CS44" s="101">
        <f t="shared" si="51"/>
        <v>0</v>
      </c>
      <c r="CT44" s="101">
        <f t="shared" si="51"/>
        <v>0</v>
      </c>
      <c r="CU44" s="101">
        <f t="shared" si="51"/>
        <v>0</v>
      </c>
      <c r="CV44" s="101">
        <f t="shared" si="51"/>
        <v>0</v>
      </c>
      <c r="CW44" s="101">
        <f t="shared" si="51"/>
        <v>0</v>
      </c>
      <c r="CX44" s="101">
        <f t="shared" si="51"/>
        <v>0</v>
      </c>
      <c r="CY44" s="101">
        <f t="shared" si="51"/>
        <v>0</v>
      </c>
      <c r="CZ44" s="101">
        <f t="shared" si="51"/>
        <v>0</v>
      </c>
      <c r="DA44" s="101">
        <f t="shared" si="51"/>
        <v>0</v>
      </c>
      <c r="DB44" s="101">
        <f t="shared" si="51"/>
        <v>0</v>
      </c>
      <c r="DC44" s="101">
        <f t="shared" si="51"/>
        <v>0</v>
      </c>
      <c r="DD44" s="101">
        <f t="shared" si="51"/>
        <v>0</v>
      </c>
      <c r="DE44" s="101">
        <f t="shared" si="51"/>
        <v>0</v>
      </c>
      <c r="DF44" s="174">
        <f t="shared" si="24"/>
        <v>0.21297840272455212</v>
      </c>
      <c r="DH44">
        <f t="shared" si="25"/>
        <v>0.99948181872673836</v>
      </c>
    </row>
    <row r="45" spans="1:112" ht="16.149999999999999" hidden="1" customHeight="1">
      <c r="A45" s="24">
        <f t="shared" si="19"/>
        <v>38</v>
      </c>
      <c r="B45" s="78">
        <f t="shared" si="2"/>
        <v>31.004396084194454</v>
      </c>
      <c r="C45" s="5">
        <f t="shared" si="37"/>
        <v>1658.1027348259915</v>
      </c>
      <c r="D45" s="85">
        <f t="shared" si="7"/>
        <v>43.634282495420827</v>
      </c>
      <c r="E45" s="83">
        <v>86.061735169000002</v>
      </c>
      <c r="F45" s="81">
        <f t="shared" si="26"/>
        <v>35.739220741013256</v>
      </c>
      <c r="G45" s="5">
        <f t="shared" si="27"/>
        <v>1728.5092840166681</v>
      </c>
      <c r="H45" s="86">
        <f t="shared" si="28"/>
        <v>45.487086421491263</v>
      </c>
      <c r="I45" s="67">
        <f t="shared" si="29"/>
        <v>-0.21655616681964548</v>
      </c>
      <c r="J45" s="89">
        <f t="shared" si="30"/>
        <v>31.004396084194454</v>
      </c>
      <c r="K45" s="5">
        <f t="shared" si="31"/>
        <v>1178.1670511993893</v>
      </c>
      <c r="L45" s="81">
        <f t="shared" si="32"/>
        <v>21.113310741773184</v>
      </c>
      <c r="M45" s="75">
        <f t="shared" si="33"/>
        <v>0.1905514124267734</v>
      </c>
      <c r="N45" s="83">
        <f t="shared" si="34"/>
        <v>74.352102954692882</v>
      </c>
      <c r="O45" s="85">
        <f t="shared" si="35"/>
        <v>33.968178239938517</v>
      </c>
      <c r="P45" s="5">
        <f t="shared" si="42"/>
        <v>1290.7907731176635</v>
      </c>
      <c r="Q45" s="94">
        <f t="shared" si="36"/>
        <v>21.113310741773176</v>
      </c>
      <c r="R45" s="8">
        <f t="shared" si="15"/>
        <v>4.7348246568188017</v>
      </c>
      <c r="S45" s="4"/>
      <c r="T45" s="3"/>
      <c r="U45" s="101">
        <f t="shared" si="39"/>
        <v>74.352102954692882</v>
      </c>
      <c r="V45" s="101">
        <f t="shared" ref="V45:CG48" si="52">IF(V$6&gt;$A45,0,V$6^(LN($N45/100)/LN(2))*100)</f>
        <v>62.517936921772673</v>
      </c>
      <c r="W45" s="101">
        <f t="shared" si="52"/>
        <v>55.282352137852499</v>
      </c>
      <c r="X45" s="101">
        <f t="shared" si="52"/>
        <v>50.25186637447451</v>
      </c>
      <c r="Y45" s="101">
        <f t="shared" si="52"/>
        <v>46.483400825226376</v>
      </c>
      <c r="Z45" s="101">
        <f t="shared" si="52"/>
        <v>43.518557366187501</v>
      </c>
      <c r="AA45" s="101">
        <f t="shared" si="52"/>
        <v>41.10359137731195</v>
      </c>
      <c r="AB45" s="101">
        <f t="shared" si="52"/>
        <v>39.084924369547466</v>
      </c>
      <c r="AC45" s="101">
        <f t="shared" si="52"/>
        <v>37.363319423403972</v>
      </c>
      <c r="AD45" s="101">
        <f t="shared" si="52"/>
        <v>35.871358306362936</v>
      </c>
      <c r="AE45" s="101">
        <f t="shared" si="52"/>
        <v>34.561386038414874</v>
      </c>
      <c r="AF45" s="101">
        <f t="shared" si="52"/>
        <v>33.398614756651682</v>
      </c>
      <c r="AG45" s="101">
        <f t="shared" si="52"/>
        <v>32.356962577304813</v>
      </c>
      <c r="AH45" s="101">
        <f t="shared" si="52"/>
        <v>31.416430122007466</v>
      </c>
      <c r="AI45" s="101">
        <f t="shared" si="52"/>
        <v>30.56138457893524</v>
      </c>
      <c r="AJ45" s="101">
        <f t="shared" si="52"/>
        <v>29.779401731356835</v>
      </c>
      <c r="AK45" s="101">
        <f t="shared" si="52"/>
        <v>29.060463207009786</v>
      </c>
      <c r="AL45" s="101">
        <f t="shared" si="52"/>
        <v>28.396386790349109</v>
      </c>
      <c r="AM45" s="101">
        <f t="shared" si="52"/>
        <v>27.78041372498009</v>
      </c>
      <c r="AN45" s="101">
        <f t="shared" si="52"/>
        <v>27.206904243458556</v>
      </c>
      <c r="AO45" s="101">
        <f t="shared" si="52"/>
        <v>26.671109259193742</v>
      </c>
      <c r="AP45" s="101">
        <f t="shared" si="52"/>
        <v>26.168996650647617</v>
      </c>
      <c r="AQ45" s="101">
        <f t="shared" si="52"/>
        <v>25.697117329851071</v>
      </c>
      <c r="AR45" s="101">
        <f t="shared" si="52"/>
        <v>25.252500741180423</v>
      </c>
      <c r="AS45" s="101">
        <f t="shared" si="52"/>
        <v>24.832572429306904</v>
      </c>
      <c r="AT45" s="101">
        <f t="shared" si="52"/>
        <v>24.435088363276243</v>
      </c>
      <c r="AU45" s="101">
        <f t="shared" si="52"/>
        <v>24.058082128489119</v>
      </c>
      <c r="AV45" s="101">
        <f t="shared" si="52"/>
        <v>23.699822104711675</v>
      </c>
      <c r="AW45" s="101">
        <f t="shared" si="52"/>
        <v>23.358776469004138</v>
      </c>
      <c r="AX45" s="101">
        <f t="shared" si="52"/>
        <v>23.033584385335327</v>
      </c>
      <c r="AY45" s="101">
        <f t="shared" si="52"/>
        <v>22.723032126509562</v>
      </c>
      <c r="AZ45" s="101">
        <f t="shared" si="52"/>
        <v>22.426033158955047</v>
      </c>
      <c r="BA45" s="101">
        <f t="shared" si="52"/>
        <v>22.141611434590025</v>
      </c>
      <c r="BB45" s="101">
        <f t="shared" si="52"/>
        <v>21.868887295755577</v>
      </c>
      <c r="BC45" s="101">
        <f t="shared" si="52"/>
        <v>21.607065522786563</v>
      </c>
      <c r="BD45" s="101">
        <f t="shared" si="52"/>
        <v>21.355425148996389</v>
      </c>
      <c r="BE45" s="101">
        <f t="shared" si="52"/>
        <v>21.113310741773176</v>
      </c>
      <c r="BF45" s="101">
        <f t="shared" si="52"/>
        <v>0</v>
      </c>
      <c r="BG45" s="101">
        <f t="shared" si="52"/>
        <v>0</v>
      </c>
      <c r="BH45" s="101">
        <f t="shared" si="52"/>
        <v>0</v>
      </c>
      <c r="BI45" s="101">
        <f t="shared" si="52"/>
        <v>0</v>
      </c>
      <c r="BJ45" s="101">
        <f t="shared" si="52"/>
        <v>0</v>
      </c>
      <c r="BK45" s="101">
        <f t="shared" si="52"/>
        <v>0</v>
      </c>
      <c r="BL45" s="101">
        <f t="shared" si="52"/>
        <v>0</v>
      </c>
      <c r="BM45" s="101">
        <f t="shared" si="52"/>
        <v>0</v>
      </c>
      <c r="BN45" s="101">
        <f t="shared" si="52"/>
        <v>0</v>
      </c>
      <c r="BO45" s="101">
        <f t="shared" si="52"/>
        <v>0</v>
      </c>
      <c r="BP45" s="101">
        <f t="shared" si="52"/>
        <v>0</v>
      </c>
      <c r="BQ45" s="101">
        <f t="shared" si="52"/>
        <v>0</v>
      </c>
      <c r="BR45" s="101">
        <f t="shared" si="52"/>
        <v>0</v>
      </c>
      <c r="BS45" s="101">
        <f t="shared" si="52"/>
        <v>0</v>
      </c>
      <c r="BT45" s="101">
        <f t="shared" si="52"/>
        <v>0</v>
      </c>
      <c r="BU45" s="101">
        <f t="shared" si="52"/>
        <v>0</v>
      </c>
      <c r="BV45" s="101">
        <f t="shared" si="52"/>
        <v>0</v>
      </c>
      <c r="BW45" s="101">
        <f t="shared" si="52"/>
        <v>0</v>
      </c>
      <c r="BX45" s="101">
        <f t="shared" si="52"/>
        <v>0</v>
      </c>
      <c r="BY45" s="101">
        <f t="shared" si="52"/>
        <v>0</v>
      </c>
      <c r="BZ45" s="101">
        <f t="shared" si="52"/>
        <v>0</v>
      </c>
      <c r="CA45" s="101">
        <f t="shared" si="52"/>
        <v>0</v>
      </c>
      <c r="CB45" s="101">
        <f t="shared" si="52"/>
        <v>0</v>
      </c>
      <c r="CC45" s="101">
        <f t="shared" si="52"/>
        <v>0</v>
      </c>
      <c r="CD45" s="101">
        <f t="shared" si="52"/>
        <v>0</v>
      </c>
      <c r="CE45" s="101">
        <f t="shared" si="52"/>
        <v>0</v>
      </c>
      <c r="CF45" s="101">
        <f t="shared" si="52"/>
        <v>0</v>
      </c>
      <c r="CG45" s="101">
        <f t="shared" si="52"/>
        <v>0</v>
      </c>
      <c r="CH45" s="101">
        <f t="shared" si="51"/>
        <v>0</v>
      </c>
      <c r="CI45" s="101">
        <f t="shared" si="51"/>
        <v>0</v>
      </c>
      <c r="CJ45" s="101">
        <f t="shared" si="51"/>
        <v>0</v>
      </c>
      <c r="CK45" s="101">
        <f t="shared" si="51"/>
        <v>0</v>
      </c>
      <c r="CL45" s="101">
        <f t="shared" si="51"/>
        <v>0</v>
      </c>
      <c r="CM45" s="101">
        <f t="shared" si="51"/>
        <v>0</v>
      </c>
      <c r="CN45" s="101">
        <f t="shared" si="51"/>
        <v>0</v>
      </c>
      <c r="CO45" s="101">
        <f t="shared" si="51"/>
        <v>0</v>
      </c>
      <c r="CP45" s="101">
        <f t="shared" si="51"/>
        <v>0</v>
      </c>
      <c r="CQ45" s="101">
        <f t="shared" si="51"/>
        <v>0</v>
      </c>
      <c r="CR45" s="101">
        <f t="shared" si="51"/>
        <v>0</v>
      </c>
      <c r="CS45" s="101">
        <f t="shared" si="51"/>
        <v>0</v>
      </c>
      <c r="CT45" s="101">
        <f t="shared" si="51"/>
        <v>0</v>
      </c>
      <c r="CU45" s="101">
        <f t="shared" si="51"/>
        <v>0</v>
      </c>
      <c r="CV45" s="101">
        <f t="shared" si="51"/>
        <v>0</v>
      </c>
      <c r="CW45" s="101">
        <f t="shared" si="51"/>
        <v>0</v>
      </c>
      <c r="CX45" s="101">
        <f t="shared" si="51"/>
        <v>0</v>
      </c>
      <c r="CY45" s="101">
        <f t="shared" si="51"/>
        <v>0</v>
      </c>
      <c r="CZ45" s="101">
        <f t="shared" si="51"/>
        <v>0</v>
      </c>
      <c r="DA45" s="101">
        <f t="shared" si="51"/>
        <v>0</v>
      </c>
      <c r="DB45" s="101">
        <f t="shared" si="51"/>
        <v>0</v>
      </c>
      <c r="DC45" s="101">
        <f t="shared" si="51"/>
        <v>0</v>
      </c>
      <c r="DD45" s="101">
        <f t="shared" si="51"/>
        <v>0</v>
      </c>
      <c r="DE45" s="101">
        <f t="shared" si="51"/>
        <v>0</v>
      </c>
      <c r="DF45" s="174">
        <f t="shared" si="24"/>
        <v>0.21113310741773175</v>
      </c>
      <c r="DH45">
        <f t="shared" si="25"/>
        <v>0.99950195766422578</v>
      </c>
    </row>
    <row r="46" spans="1:112" ht="16.149999999999999" hidden="1" customHeight="1">
      <c r="A46" s="24">
        <f t="shared" si="19"/>
        <v>39</v>
      </c>
      <c r="B46" s="78">
        <f t="shared" si="2"/>
        <v>30.746210926177781</v>
      </c>
      <c r="C46" s="5">
        <f t="shared" si="37"/>
        <v>1688.8489457521694</v>
      </c>
      <c r="D46" s="85">
        <f t="shared" si="7"/>
        <v>43.303819121850495</v>
      </c>
      <c r="E46" s="83">
        <v>86.061735169000002</v>
      </c>
      <c r="F46" s="81">
        <f t="shared" si="26"/>
        <v>35.536101742956916</v>
      </c>
      <c r="G46" s="5">
        <f t="shared" si="27"/>
        <v>1764.0453857596256</v>
      </c>
      <c r="H46" s="86">
        <f t="shared" si="28"/>
        <v>45.23193296819553</v>
      </c>
      <c r="I46" s="67">
        <f t="shared" si="29"/>
        <v>-0.21655616681964548</v>
      </c>
      <c r="J46" s="89">
        <f t="shared" si="30"/>
        <v>30.746210926177781</v>
      </c>
      <c r="K46" s="5">
        <f t="shared" si="31"/>
        <v>1199.1022261209334</v>
      </c>
      <c r="L46" s="81">
        <f t="shared" si="32"/>
        <v>20.935174921544331</v>
      </c>
      <c r="M46" s="75">
        <f t="shared" si="33"/>
        <v>0.18920035951687003</v>
      </c>
      <c r="N46" s="83">
        <f t="shared" si="34"/>
        <v>74.389151901662245</v>
      </c>
      <c r="O46" s="85">
        <f t="shared" si="35"/>
        <v>33.689074026473897</v>
      </c>
      <c r="P46" s="5">
        <f t="shared" si="42"/>
        <v>1313.8738870324819</v>
      </c>
      <c r="Q46" s="94">
        <f t="shared" si="36"/>
        <v>20.935174921544341</v>
      </c>
      <c r="R46" s="8">
        <f t="shared" si="15"/>
        <v>4.7898908167791348</v>
      </c>
      <c r="S46" s="4"/>
      <c r="T46" s="3"/>
      <c r="U46" s="101">
        <f t="shared" si="39"/>
        <v>74.389151901662245</v>
      </c>
      <c r="V46" s="101">
        <f t="shared" si="52"/>
        <v>62.567319018639608</v>
      </c>
      <c r="W46" s="101">
        <f t="shared" si="52"/>
        <v>55.337459206485796</v>
      </c>
      <c r="X46" s="101">
        <f t="shared" si="52"/>
        <v>50.310026668684941</v>
      </c>
      <c r="Y46" s="101">
        <f t="shared" si="52"/>
        <v>46.543297985573432</v>
      </c>
      <c r="Z46" s="101">
        <f t="shared" si="52"/>
        <v>43.579461948172209</v>
      </c>
      <c r="AA46" s="101">
        <f t="shared" si="52"/>
        <v>41.165066587633099</v>
      </c>
      <c r="AB46" s="101">
        <f t="shared" si="52"/>
        <v>39.146694091802225</v>
      </c>
      <c r="AC46" s="101">
        <f t="shared" si="52"/>
        <v>37.425202160334827</v>
      </c>
      <c r="AD46" s="101">
        <f t="shared" si="52"/>
        <v>35.933231322054326</v>
      </c>
      <c r="AE46" s="101">
        <f t="shared" si="52"/>
        <v>34.623164638531527</v>
      </c>
      <c r="AF46" s="101">
        <f t="shared" si="52"/>
        <v>33.460239706463177</v>
      </c>
      <c r="AG46" s="101">
        <f t="shared" si="52"/>
        <v>32.418392146552918</v>
      </c>
      <c r="AH46" s="101">
        <f t="shared" si="52"/>
        <v>31.477634884158778</v>
      </c>
      <c r="AI46" s="101">
        <f t="shared" si="52"/>
        <v>30.622343914294792</v>
      </c>
      <c r="AJ46" s="101">
        <f t="shared" si="52"/>
        <v>29.840101419038049</v>
      </c>
      <c r="AK46" s="101">
        <f t="shared" si="52"/>
        <v>29.120893732429803</v>
      </c>
      <c r="AL46" s="101">
        <f t="shared" si="52"/>
        <v>28.456542134427863</v>
      </c>
      <c r="AM46" s="101">
        <f t="shared" si="52"/>
        <v>27.840290484555652</v>
      </c>
      <c r="AN46" s="101">
        <f t="shared" si="52"/>
        <v>27.26650098371956</v>
      </c>
      <c r="AO46" s="101">
        <f t="shared" si="52"/>
        <v>26.730426031338673</v>
      </c>
      <c r="AP46" s="101">
        <f t="shared" si="52"/>
        <v>26.228034628944634</v>
      </c>
      <c r="AQ46" s="101">
        <f t="shared" si="52"/>
        <v>25.75587853611982</v>
      </c>
      <c r="AR46" s="101">
        <f t="shared" si="52"/>
        <v>25.310987834037903</v>
      </c>
      <c r="AS46" s="101">
        <f t="shared" si="52"/>
        <v>24.890788541901195</v>
      </c>
      <c r="AT46" s="101">
        <f t="shared" si="52"/>
        <v>24.493036977668851</v>
      </c>
      <c r="AU46" s="101">
        <f t="shared" si="52"/>
        <v>24.115766977975795</v>
      </c>
      <c r="AV46" s="101">
        <f t="shared" si="52"/>
        <v>23.757247097606555</v>
      </c>
      <c r="AW46" s="101">
        <f t="shared" si="52"/>
        <v>23.415945629027501</v>
      </c>
      <c r="AX46" s="101">
        <f t="shared" si="52"/>
        <v>23.090501804926006</v>
      </c>
      <c r="AY46" s="101">
        <f t="shared" si="52"/>
        <v>22.779701930254177</v>
      </c>
      <c r="AZ46" s="101">
        <f t="shared" si="52"/>
        <v>22.482459474975471</v>
      </c>
      <c r="BA46" s="101">
        <f t="shared" si="52"/>
        <v>22.197798372218283</v>
      </c>
      <c r="BB46" s="101">
        <f t="shared" si="52"/>
        <v>21.924838928194848</v>
      </c>
      <c r="BC46" s="101">
        <f t="shared" si="52"/>
        <v>21.662785873738844</v>
      </c>
      <c r="BD46" s="101">
        <f t="shared" si="52"/>
        <v>21.410918182454214</v>
      </c>
      <c r="BE46" s="101">
        <f t="shared" si="52"/>
        <v>21.168580354340062</v>
      </c>
      <c r="BF46" s="101">
        <f t="shared" si="52"/>
        <v>20.935174921544341</v>
      </c>
      <c r="BG46" s="101">
        <f t="shared" si="52"/>
        <v>0</v>
      </c>
      <c r="BH46" s="101">
        <f t="shared" si="52"/>
        <v>0</v>
      </c>
      <c r="BI46" s="101">
        <f t="shared" si="52"/>
        <v>0</v>
      </c>
      <c r="BJ46" s="101">
        <f t="shared" si="52"/>
        <v>0</v>
      </c>
      <c r="BK46" s="101">
        <f t="shared" si="52"/>
        <v>0</v>
      </c>
      <c r="BL46" s="101">
        <f t="shared" si="52"/>
        <v>0</v>
      </c>
      <c r="BM46" s="101">
        <f t="shared" si="52"/>
        <v>0</v>
      </c>
      <c r="BN46" s="101">
        <f t="shared" si="52"/>
        <v>0</v>
      </c>
      <c r="BO46" s="101">
        <f t="shared" si="52"/>
        <v>0</v>
      </c>
      <c r="BP46" s="101">
        <f t="shared" si="52"/>
        <v>0</v>
      </c>
      <c r="BQ46" s="101">
        <f t="shared" si="52"/>
        <v>0</v>
      </c>
      <c r="BR46" s="101">
        <f t="shared" si="52"/>
        <v>0</v>
      </c>
      <c r="BS46" s="101">
        <f t="shared" si="52"/>
        <v>0</v>
      </c>
      <c r="BT46" s="101">
        <f t="shared" si="52"/>
        <v>0</v>
      </c>
      <c r="BU46" s="101">
        <f t="shared" si="52"/>
        <v>0</v>
      </c>
      <c r="BV46" s="101">
        <f t="shared" si="52"/>
        <v>0</v>
      </c>
      <c r="BW46" s="101">
        <f t="shared" si="52"/>
        <v>0</v>
      </c>
      <c r="BX46" s="101">
        <f t="shared" si="52"/>
        <v>0</v>
      </c>
      <c r="BY46" s="101">
        <f t="shared" si="52"/>
        <v>0</v>
      </c>
      <c r="BZ46" s="101">
        <f t="shared" si="52"/>
        <v>0</v>
      </c>
      <c r="CA46" s="101">
        <f t="shared" si="52"/>
        <v>0</v>
      </c>
      <c r="CB46" s="101">
        <f t="shared" si="52"/>
        <v>0</v>
      </c>
      <c r="CC46" s="101">
        <f t="shared" si="52"/>
        <v>0</v>
      </c>
      <c r="CD46" s="101">
        <f t="shared" si="52"/>
        <v>0</v>
      </c>
      <c r="CE46" s="101">
        <f t="shared" si="52"/>
        <v>0</v>
      </c>
      <c r="CF46" s="101">
        <f t="shared" si="52"/>
        <v>0</v>
      </c>
      <c r="CG46" s="101">
        <f t="shared" si="52"/>
        <v>0</v>
      </c>
      <c r="CH46" s="101">
        <f t="shared" si="51"/>
        <v>0</v>
      </c>
      <c r="CI46" s="101">
        <f t="shared" si="51"/>
        <v>0</v>
      </c>
      <c r="CJ46" s="101">
        <f t="shared" si="51"/>
        <v>0</v>
      </c>
      <c r="CK46" s="101">
        <f t="shared" si="51"/>
        <v>0</v>
      </c>
      <c r="CL46" s="101">
        <f t="shared" si="51"/>
        <v>0</v>
      </c>
      <c r="CM46" s="101">
        <f t="shared" si="51"/>
        <v>0</v>
      </c>
      <c r="CN46" s="101">
        <f t="shared" si="51"/>
        <v>0</v>
      </c>
      <c r="CO46" s="101">
        <f t="shared" si="51"/>
        <v>0</v>
      </c>
      <c r="CP46" s="101">
        <f t="shared" si="51"/>
        <v>0</v>
      </c>
      <c r="CQ46" s="101">
        <f t="shared" si="51"/>
        <v>0</v>
      </c>
      <c r="CR46" s="101">
        <f t="shared" si="51"/>
        <v>0</v>
      </c>
      <c r="CS46" s="101">
        <f t="shared" si="51"/>
        <v>0</v>
      </c>
      <c r="CT46" s="101">
        <f t="shared" si="51"/>
        <v>0</v>
      </c>
      <c r="CU46" s="101">
        <f t="shared" si="51"/>
        <v>0</v>
      </c>
      <c r="CV46" s="101">
        <f t="shared" si="51"/>
        <v>0</v>
      </c>
      <c r="CW46" s="101">
        <f t="shared" si="51"/>
        <v>0</v>
      </c>
      <c r="CX46" s="101">
        <f t="shared" si="51"/>
        <v>0</v>
      </c>
      <c r="CY46" s="101">
        <f t="shared" si="51"/>
        <v>0</v>
      </c>
      <c r="CZ46" s="101">
        <f t="shared" si="51"/>
        <v>0</v>
      </c>
      <c r="DA46" s="101">
        <f t="shared" si="51"/>
        <v>0</v>
      </c>
      <c r="DB46" s="101">
        <f t="shared" si="51"/>
        <v>0</v>
      </c>
      <c r="DC46" s="101">
        <f t="shared" si="51"/>
        <v>0</v>
      </c>
      <c r="DD46" s="101">
        <f t="shared" si="51"/>
        <v>0</v>
      </c>
      <c r="DE46" s="101">
        <f t="shared" si="51"/>
        <v>0</v>
      </c>
      <c r="DF46" s="174">
        <f t="shared" si="24"/>
        <v>0.20935174921544342</v>
      </c>
      <c r="DH46">
        <f t="shared" si="25"/>
        <v>0.99952079026519891</v>
      </c>
    </row>
    <row r="47" spans="1:112" ht="16.149999999999999" hidden="1" customHeight="1">
      <c r="A47" s="24">
        <f t="shared" si="19"/>
        <v>40</v>
      </c>
      <c r="B47" s="78">
        <f t="shared" si="2"/>
        <v>30.496631992974372</v>
      </c>
      <c r="C47" s="5">
        <f t="shared" si="37"/>
        <v>1719.3455777451438</v>
      </c>
      <c r="D47" s="85">
        <f t="shared" si="7"/>
        <v>42.983639443628597</v>
      </c>
      <c r="E47" s="83">
        <v>84.313423155999999</v>
      </c>
      <c r="F47" s="81">
        <f t="shared" si="26"/>
        <v>30.496631992998502</v>
      </c>
      <c r="G47" s="5">
        <f t="shared" si="27"/>
        <v>1613.1980008905971</v>
      </c>
      <c r="H47" s="86">
        <f t="shared" si="28"/>
        <v>40.329950022264924</v>
      </c>
      <c r="I47" s="67">
        <f t="shared" si="29"/>
        <v>-0.24616576052944356</v>
      </c>
      <c r="J47" s="89">
        <f>$A47^(LN($O$2)/LN(2))*100</f>
        <v>30.496631992974372</v>
      </c>
      <c r="K47" s="5">
        <f t="shared" si="31"/>
        <v>1219.8652797189748</v>
      </c>
      <c r="L47" s="81">
        <f>($A47^(1+(LN($O$2)/LN(2))) -($A47-1)^(1+(LN($O$2)/LN(2))))*100</f>
        <v>20.763053598041559</v>
      </c>
      <c r="M47" s="75">
        <f t="shared" si="33"/>
        <v>0.18790182470910757</v>
      </c>
      <c r="N47" s="83">
        <f t="shared" si="34"/>
        <v>74.424816998478704</v>
      </c>
      <c r="O47" s="85">
        <f t="shared" si="35"/>
        <v>33.419020734410211</v>
      </c>
      <c r="P47" s="5">
        <f t="shared" si="42"/>
        <v>1336.7608293764083</v>
      </c>
      <c r="Q47" s="94">
        <f t="shared" si="36"/>
        <v>20.763053598041562</v>
      </c>
      <c r="R47" s="8">
        <f t="shared" si="15"/>
        <v>2.4130031306413002E-11</v>
      </c>
      <c r="S47" s="4"/>
      <c r="T47" s="3"/>
      <c r="U47" s="101">
        <f t="shared" si="39"/>
        <v>74.424816998478704</v>
      </c>
      <c r="V47" s="101">
        <f t="shared" si="52"/>
        <v>62.614870191019143</v>
      </c>
      <c r="W47" s="101">
        <f t="shared" si="52"/>
        <v>55.390533852570442</v>
      </c>
      <c r="X47" s="101">
        <f t="shared" si="52"/>
        <v>50.36605074742144</v>
      </c>
      <c r="Y47" s="101">
        <f t="shared" si="52"/>
        <v>46.601002553500997</v>
      </c>
      <c r="Z47" s="101">
        <f t="shared" si="52"/>
        <v>43.638143437995765</v>
      </c>
      <c r="AA47" s="101">
        <f t="shared" si="52"/>
        <v>41.224303454255953</v>
      </c>
      <c r="AB47" s="101">
        <f t="shared" si="52"/>
        <v>39.206219690381786</v>
      </c>
      <c r="AC47" s="101">
        <f t="shared" si="52"/>
        <v>37.484841098129316</v>
      </c>
      <c r="AD47" s="101">
        <f t="shared" si="52"/>
        <v>35.992864898541818</v>
      </c>
      <c r="AE47" s="101">
        <f t="shared" si="52"/>
        <v>34.682710869899502</v>
      </c>
      <c r="AF47" s="101">
        <f t="shared" si="52"/>
        <v>33.519641192103073</v>
      </c>
      <c r="AG47" s="101">
        <f t="shared" si="52"/>
        <v>32.477608395261996</v>
      </c>
      <c r="AH47" s="101">
        <f t="shared" si="52"/>
        <v>31.536637295840769</v>
      </c>
      <c r="AI47" s="101">
        <f t="shared" si="52"/>
        <v>30.681112404727521</v>
      </c>
      <c r="AJ47" s="101">
        <f t="shared" si="52"/>
        <v>29.898622094889131</v>
      </c>
      <c r="AK47" s="101">
        <f t="shared" si="52"/>
        <v>29.179157256588173</v>
      </c>
      <c r="AL47" s="101">
        <f t="shared" si="52"/>
        <v>28.514542556178196</v>
      </c>
      <c r="AM47" s="101">
        <f t="shared" si="52"/>
        <v>27.898024389453287</v>
      </c>
      <c r="AN47" s="101">
        <f t="shared" si="52"/>
        <v>27.323966867471793</v>
      </c>
      <c r="AO47" s="101">
        <f t="shared" si="52"/>
        <v>26.78762383324943</v>
      </c>
      <c r="AP47" s="101">
        <f t="shared" si="52"/>
        <v>26.284965380697837</v>
      </c>
      <c r="AQ47" s="101">
        <f t="shared" si="52"/>
        <v>25.812544095034184</v>
      </c>
      <c r="AR47" s="101">
        <f t="shared" si="52"/>
        <v>25.367390678918323</v>
      </c>
      <c r="AS47" s="101">
        <f t="shared" si="52"/>
        <v>24.946931615769397</v>
      </c>
      <c r="AT47" s="101">
        <f t="shared" si="52"/>
        <v>24.548923565938349</v>
      </c>
      <c r="AU47" s="101">
        <f t="shared" si="52"/>
        <v>24.171400613656292</v>
      </c>
      <c r="AV47" s="101">
        <f t="shared" si="52"/>
        <v>23.812631487280775</v>
      </c>
      <c r="AW47" s="101">
        <f t="shared" si="52"/>
        <v>23.471084594903473</v>
      </c>
      <c r="AX47" s="101">
        <f t="shared" si="52"/>
        <v>23.145399239407816</v>
      </c>
      <c r="AY47" s="101">
        <f t="shared" si="52"/>
        <v>22.834361760316003</v>
      </c>
      <c r="AZ47" s="101">
        <f t="shared" si="52"/>
        <v>22.536885634250865</v>
      </c>
      <c r="BA47" s="101">
        <f t="shared" si="52"/>
        <v>22.25199477918796</v>
      </c>
      <c r="BB47" s="101">
        <f t="shared" si="52"/>
        <v>21.978809469213509</v>
      </c>
      <c r="BC47" s="101">
        <f t="shared" si="52"/>
        <v>21.71653438991407</v>
      </c>
      <c r="BD47" s="101">
        <f t="shared" si="52"/>
        <v>21.464448459599865</v>
      </c>
      <c r="BE47" s="101">
        <f t="shared" si="52"/>
        <v>21.221896115388954</v>
      </c>
      <c r="BF47" s="101">
        <f t="shared" si="52"/>
        <v>20.988279820930725</v>
      </c>
      <c r="BG47" s="101">
        <f t="shared" si="52"/>
        <v>20.763053598041562</v>
      </c>
      <c r="BH47" s="101">
        <f t="shared" si="52"/>
        <v>0</v>
      </c>
      <c r="BI47" s="101">
        <f t="shared" si="52"/>
        <v>0</v>
      </c>
      <c r="BJ47" s="101">
        <f t="shared" si="52"/>
        <v>0</v>
      </c>
      <c r="BK47" s="101">
        <f t="shared" si="52"/>
        <v>0</v>
      </c>
      <c r="BL47" s="101">
        <f t="shared" si="52"/>
        <v>0</v>
      </c>
      <c r="BM47" s="101">
        <f t="shared" si="52"/>
        <v>0</v>
      </c>
      <c r="BN47" s="101">
        <f t="shared" si="52"/>
        <v>0</v>
      </c>
      <c r="BO47" s="101">
        <f t="shared" si="52"/>
        <v>0</v>
      </c>
      <c r="BP47" s="101">
        <f t="shared" si="52"/>
        <v>0</v>
      </c>
      <c r="BQ47" s="101">
        <f t="shared" si="52"/>
        <v>0</v>
      </c>
      <c r="BR47" s="101">
        <f t="shared" si="52"/>
        <v>0</v>
      </c>
      <c r="BS47" s="101">
        <f t="shared" si="52"/>
        <v>0</v>
      </c>
      <c r="BT47" s="101">
        <f t="shared" si="52"/>
        <v>0</v>
      </c>
      <c r="BU47" s="101">
        <f t="shared" si="52"/>
        <v>0</v>
      </c>
      <c r="BV47" s="101">
        <f t="shared" si="52"/>
        <v>0</v>
      </c>
      <c r="BW47" s="101">
        <f t="shared" si="52"/>
        <v>0</v>
      </c>
      <c r="BX47" s="101">
        <f t="shared" si="52"/>
        <v>0</v>
      </c>
      <c r="BY47" s="101">
        <f t="shared" si="52"/>
        <v>0</v>
      </c>
      <c r="BZ47" s="101">
        <f t="shared" si="52"/>
        <v>0</v>
      </c>
      <c r="CA47" s="101">
        <f t="shared" si="52"/>
        <v>0</v>
      </c>
      <c r="CB47" s="101">
        <f t="shared" si="52"/>
        <v>0</v>
      </c>
      <c r="CC47" s="101">
        <f t="shared" si="52"/>
        <v>0</v>
      </c>
      <c r="CD47" s="101">
        <f t="shared" si="52"/>
        <v>0</v>
      </c>
      <c r="CE47" s="101">
        <f t="shared" si="52"/>
        <v>0</v>
      </c>
      <c r="CF47" s="101">
        <f t="shared" si="52"/>
        <v>0</v>
      </c>
      <c r="CG47" s="101">
        <f t="shared" si="52"/>
        <v>0</v>
      </c>
      <c r="CH47" s="101">
        <f t="shared" si="51"/>
        <v>0</v>
      </c>
      <c r="CI47" s="101">
        <f t="shared" si="51"/>
        <v>0</v>
      </c>
      <c r="CJ47" s="101">
        <f t="shared" si="51"/>
        <v>0</v>
      </c>
      <c r="CK47" s="101">
        <f t="shared" si="51"/>
        <v>0</v>
      </c>
      <c r="CL47" s="101">
        <f t="shared" si="51"/>
        <v>0</v>
      </c>
      <c r="CM47" s="101">
        <f t="shared" si="51"/>
        <v>0</v>
      </c>
      <c r="CN47" s="101">
        <f t="shared" si="51"/>
        <v>0</v>
      </c>
      <c r="CO47" s="101">
        <f t="shared" si="51"/>
        <v>0</v>
      </c>
      <c r="CP47" s="101">
        <f t="shared" si="51"/>
        <v>0</v>
      </c>
      <c r="CQ47" s="101">
        <f t="shared" si="51"/>
        <v>0</v>
      </c>
      <c r="CR47" s="101">
        <f t="shared" si="51"/>
        <v>0</v>
      </c>
      <c r="CS47" s="101">
        <f t="shared" si="51"/>
        <v>0</v>
      </c>
      <c r="CT47" s="101">
        <f t="shared" si="51"/>
        <v>0</v>
      </c>
      <c r="CU47" s="101">
        <f t="shared" si="51"/>
        <v>0</v>
      </c>
      <c r="CV47" s="101">
        <f t="shared" si="51"/>
        <v>0</v>
      </c>
      <c r="CW47" s="101">
        <f t="shared" si="51"/>
        <v>0</v>
      </c>
      <c r="CX47" s="101">
        <f t="shared" si="51"/>
        <v>0</v>
      </c>
      <c r="CY47" s="101">
        <f t="shared" si="51"/>
        <v>0</v>
      </c>
      <c r="CZ47" s="101">
        <f t="shared" si="51"/>
        <v>0</v>
      </c>
      <c r="DA47" s="101">
        <f t="shared" si="51"/>
        <v>0</v>
      </c>
      <c r="DB47" s="101">
        <f t="shared" si="51"/>
        <v>0</v>
      </c>
      <c r="DC47" s="101">
        <f t="shared" si="51"/>
        <v>0</v>
      </c>
      <c r="DD47" s="101">
        <f t="shared" si="51"/>
        <v>0</v>
      </c>
      <c r="DE47" s="101">
        <f t="shared" si="51"/>
        <v>0</v>
      </c>
      <c r="DF47" s="174">
        <f t="shared" si="24"/>
        <v>0.20763053598041561</v>
      </c>
      <c r="DH47">
        <f t="shared" si="25"/>
        <v>0.99953843286540944</v>
      </c>
    </row>
    <row r="48" spans="1:112" ht="16.149999999999999" hidden="1" customHeight="1">
      <c r="A48" s="24">
        <f t="shared" si="19"/>
        <v>41</v>
      </c>
      <c r="B48" s="78">
        <f t="shared" si="2"/>
        <v>30.255167772087542</v>
      </c>
      <c r="C48" s="5">
        <f t="shared" si="37"/>
        <v>1749.6007455172314</v>
      </c>
      <c r="D48" s="85">
        <f t="shared" si="7"/>
        <v>42.673188915054425</v>
      </c>
      <c r="E48" s="83">
        <v>86.061735169000002</v>
      </c>
      <c r="F48" s="81">
        <f t="shared" si="26"/>
        <v>35.148474026938459</v>
      </c>
      <c r="G48" s="5">
        <f t="shared" si="27"/>
        <v>1834.5331624151054</v>
      </c>
      <c r="H48" s="86">
        <f t="shared" si="28"/>
        <v>44.744711278417206</v>
      </c>
      <c r="I48" s="67">
        <f t="shared" si="29"/>
        <v>-0.21655616681964548</v>
      </c>
      <c r="J48" s="89">
        <f t="shared" si="30"/>
        <v>30.255167772087542</v>
      </c>
      <c r="K48" s="5">
        <f t="shared" si="31"/>
        <v>1240.4618786555893</v>
      </c>
      <c r="L48" s="81">
        <f t="shared" si="32"/>
        <v>20.596598936614718</v>
      </c>
      <c r="M48" s="75">
        <f t="shared" si="33"/>
        <v>0.18665241123894336</v>
      </c>
      <c r="N48" s="83">
        <f t="shared" si="34"/>
        <v>74.459184911102071</v>
      </c>
      <c r="O48" s="85">
        <f t="shared" si="35"/>
        <v>33.157514780933596</v>
      </c>
      <c r="P48" s="5">
        <f t="shared" si="42"/>
        <v>1359.4581060182775</v>
      </c>
      <c r="Q48" s="94">
        <f t="shared" si="36"/>
        <v>20.596598936614711</v>
      </c>
      <c r="R48" s="8">
        <f t="shared" si="15"/>
        <v>4.8933062548509163</v>
      </c>
      <c r="S48" s="4"/>
      <c r="T48" s="3"/>
      <c r="U48" s="101">
        <f t="shared" si="39"/>
        <v>74.459184911102071</v>
      </c>
      <c r="V48" s="101">
        <f t="shared" si="52"/>
        <v>62.660704480695316</v>
      </c>
      <c r="W48" s="101">
        <f t="shared" si="52"/>
        <v>55.441702176256911</v>
      </c>
      <c r="X48" s="101">
        <f t="shared" si="52"/>
        <v>50.420070748315723</v>
      </c>
      <c r="Y48" s="101">
        <f t="shared" si="52"/>
        <v>46.656649815880151</v>
      </c>
      <c r="Z48" s="101">
        <f t="shared" si="52"/>
        <v>43.694738714189107</v>
      </c>
      <c r="AA48" s="101">
        <f t="shared" si="52"/>
        <v>41.281439541281635</v>
      </c>
      <c r="AB48" s="101">
        <f t="shared" si="52"/>
        <v>39.263638860170303</v>
      </c>
      <c r="AC48" s="101">
        <f t="shared" si="52"/>
        <v>37.542373710796888</v>
      </c>
      <c r="AD48" s="101">
        <f t="shared" si="52"/>
        <v>36.050396061090495</v>
      </c>
      <c r="AE48" s="101">
        <f t="shared" si="52"/>
        <v>34.740161159731564</v>
      </c>
      <c r="AF48" s="101">
        <f t="shared" si="52"/>
        <v>33.576954944897025</v>
      </c>
      <c r="AG48" s="101">
        <f t="shared" si="52"/>
        <v>32.534746295620977</v>
      </c>
      <c r="AH48" s="101">
        <f t="shared" si="52"/>
        <v>31.593571530559622</v>
      </c>
      <c r="AI48" s="101">
        <f t="shared" si="52"/>
        <v>30.737823402007695</v>
      </c>
      <c r="AJ48" s="101">
        <f t="shared" si="52"/>
        <v>29.955096277515619</v>
      </c>
      <c r="AK48" s="101">
        <f t="shared" si="52"/>
        <v>29.235385461721535</v>
      </c>
      <c r="AL48" s="101">
        <f t="shared" si="52"/>
        <v>28.570518904132207</v>
      </c>
      <c r="AM48" s="101">
        <f t="shared" si="52"/>
        <v>27.953745461339235</v>
      </c>
      <c r="AN48" s="101">
        <f t="shared" si="52"/>
        <v>27.379431099310004</v>
      </c>
      <c r="AO48" s="101">
        <f t="shared" si="52"/>
        <v>26.84283106431203</v>
      </c>
      <c r="AP48" s="101">
        <f t="shared" si="52"/>
        <v>26.339916513364525</v>
      </c>
      <c r="AQ48" s="101">
        <f t="shared" si="52"/>
        <v>25.867240836339384</v>
      </c>
      <c r="AR48" s="101">
        <f t="shared" si="52"/>
        <v>25.421835342651633</v>
      </c>
      <c r="AS48" s="101">
        <f t="shared" si="52"/>
        <v>25.001126969938309</v>
      </c>
      <c r="AT48" s="101">
        <f t="shared" si="52"/>
        <v>24.602872714538762</v>
      </c>
      <c r="AU48" s="101">
        <f t="shared" si="52"/>
        <v>24.22510690461435</v>
      </c>
      <c r="AV48" s="101">
        <f t="shared" si="52"/>
        <v>23.866098440514545</v>
      </c>
      <c r="AW48" s="101">
        <f t="shared" si="52"/>
        <v>23.52431584596069</v>
      </c>
      <c r="AX48" s="101">
        <f t="shared" si="52"/>
        <v>23.198398495237978</v>
      </c>
      <c r="AY48" s="101">
        <f t="shared" si="52"/>
        <v>22.887132764548916</v>
      </c>
      <c r="AZ48" s="101">
        <f t="shared" si="52"/>
        <v>22.589432139960142</v>
      </c>
      <c r="BA48" s="101">
        <f t="shared" si="52"/>
        <v>22.304320527574014</v>
      </c>
      <c r="BB48" s="101">
        <f t="shared" si="52"/>
        <v>22.030918172985849</v>
      </c>
      <c r="BC48" s="101">
        <f t="shared" si="52"/>
        <v>21.768429720416695</v>
      </c>
      <c r="BD48" s="101">
        <f t="shared" si="52"/>
        <v>21.516134036926115</v>
      </c>
      <c r="BE48" s="101">
        <f t="shared" si="52"/>
        <v>21.273375500889177</v>
      </c>
      <c r="BF48" s="101">
        <f t="shared" si="52"/>
        <v>21.039556511638143</v>
      </c>
      <c r="BG48" s="101">
        <f t="shared" si="52"/>
        <v>20.81413102263738</v>
      </c>
      <c r="BH48" s="101">
        <f t="shared" si="52"/>
        <v>20.596598936614711</v>
      </c>
      <c r="BI48" s="101">
        <f t="shared" si="52"/>
        <v>0</v>
      </c>
      <c r="BJ48" s="101">
        <f t="shared" si="52"/>
        <v>0</v>
      </c>
      <c r="BK48" s="101">
        <f t="shared" si="52"/>
        <v>0</v>
      </c>
      <c r="BL48" s="101">
        <f t="shared" si="52"/>
        <v>0</v>
      </c>
      <c r="BM48" s="101">
        <f t="shared" si="52"/>
        <v>0</v>
      </c>
      <c r="BN48" s="101">
        <f t="shared" si="52"/>
        <v>0</v>
      </c>
      <c r="BO48" s="101">
        <f t="shared" si="52"/>
        <v>0</v>
      </c>
      <c r="BP48" s="101">
        <f t="shared" si="52"/>
        <v>0</v>
      </c>
      <c r="BQ48" s="101">
        <f t="shared" si="52"/>
        <v>0</v>
      </c>
      <c r="BR48" s="101">
        <f t="shared" si="52"/>
        <v>0</v>
      </c>
      <c r="BS48" s="101">
        <f t="shared" si="52"/>
        <v>0</v>
      </c>
      <c r="BT48" s="101">
        <f t="shared" si="52"/>
        <v>0</v>
      </c>
      <c r="BU48" s="101">
        <f t="shared" si="52"/>
        <v>0</v>
      </c>
      <c r="BV48" s="101">
        <f t="shared" si="52"/>
        <v>0</v>
      </c>
      <c r="BW48" s="101">
        <f t="shared" si="52"/>
        <v>0</v>
      </c>
      <c r="BX48" s="101">
        <f t="shared" si="52"/>
        <v>0</v>
      </c>
      <c r="BY48" s="101">
        <f t="shared" si="52"/>
        <v>0</v>
      </c>
      <c r="BZ48" s="101">
        <f t="shared" si="52"/>
        <v>0</v>
      </c>
      <c r="CA48" s="101">
        <f t="shared" si="52"/>
        <v>0</v>
      </c>
      <c r="CB48" s="101">
        <f t="shared" si="52"/>
        <v>0</v>
      </c>
      <c r="CC48" s="101">
        <f t="shared" si="52"/>
        <v>0</v>
      </c>
      <c r="CD48" s="101">
        <f t="shared" si="52"/>
        <v>0</v>
      </c>
      <c r="CE48" s="101">
        <f t="shared" si="52"/>
        <v>0</v>
      </c>
      <c r="CF48" s="101">
        <f t="shared" si="52"/>
        <v>0</v>
      </c>
      <c r="CG48" s="101">
        <f t="shared" ref="CG48:DE51" si="53">IF(CG$6&gt;$A48,0,CG$6^(LN($N48/100)/LN(2))*100)</f>
        <v>0</v>
      </c>
      <c r="CH48" s="101">
        <f t="shared" si="53"/>
        <v>0</v>
      </c>
      <c r="CI48" s="101">
        <f t="shared" si="53"/>
        <v>0</v>
      </c>
      <c r="CJ48" s="101">
        <f t="shared" si="53"/>
        <v>0</v>
      </c>
      <c r="CK48" s="101">
        <f t="shared" si="53"/>
        <v>0</v>
      </c>
      <c r="CL48" s="101">
        <f t="shared" si="53"/>
        <v>0</v>
      </c>
      <c r="CM48" s="101">
        <f t="shared" si="53"/>
        <v>0</v>
      </c>
      <c r="CN48" s="101">
        <f t="shared" si="53"/>
        <v>0</v>
      </c>
      <c r="CO48" s="101">
        <f t="shared" si="53"/>
        <v>0</v>
      </c>
      <c r="CP48" s="101">
        <f t="shared" si="53"/>
        <v>0</v>
      </c>
      <c r="CQ48" s="101">
        <f t="shared" si="53"/>
        <v>0</v>
      </c>
      <c r="CR48" s="101">
        <f t="shared" si="53"/>
        <v>0</v>
      </c>
      <c r="CS48" s="101">
        <f t="shared" si="53"/>
        <v>0</v>
      </c>
      <c r="CT48" s="101">
        <f t="shared" si="53"/>
        <v>0</v>
      </c>
      <c r="CU48" s="101">
        <f t="shared" si="53"/>
        <v>0</v>
      </c>
      <c r="CV48" s="101">
        <f t="shared" si="53"/>
        <v>0</v>
      </c>
      <c r="CW48" s="101">
        <f t="shared" si="53"/>
        <v>0</v>
      </c>
      <c r="CX48" s="101">
        <f t="shared" si="53"/>
        <v>0</v>
      </c>
      <c r="CY48" s="101">
        <f t="shared" si="53"/>
        <v>0</v>
      </c>
      <c r="CZ48" s="101">
        <f t="shared" si="53"/>
        <v>0</v>
      </c>
      <c r="DA48" s="101">
        <f t="shared" si="53"/>
        <v>0</v>
      </c>
      <c r="DB48" s="101">
        <f t="shared" si="53"/>
        <v>0</v>
      </c>
      <c r="DC48" s="101">
        <f t="shared" si="53"/>
        <v>0</v>
      </c>
      <c r="DD48" s="101">
        <f t="shared" si="53"/>
        <v>0</v>
      </c>
      <c r="DE48" s="101">
        <f t="shared" si="53"/>
        <v>0</v>
      </c>
      <c r="DF48" s="174">
        <f t="shared" si="24"/>
        <v>0.2059659893661471</v>
      </c>
      <c r="DH48">
        <f t="shared" si="25"/>
        <v>0.99955498879004778</v>
      </c>
    </row>
    <row r="49" spans="1:112" ht="16.149999999999999" hidden="1" customHeight="1">
      <c r="A49" s="24">
        <f t="shared" si="19"/>
        <v>42</v>
      </c>
      <c r="B49" s="78">
        <f t="shared" si="2"/>
        <v>30.021365948593353</v>
      </c>
      <c r="C49" s="5">
        <f t="shared" si="37"/>
        <v>1779.6221114658247</v>
      </c>
      <c r="D49" s="85">
        <f t="shared" si="7"/>
        <v>42.371955034900587</v>
      </c>
      <c r="E49" s="83">
        <v>86.061735169000002</v>
      </c>
      <c r="F49" s="81">
        <f t="shared" si="26"/>
        <v>34.963293914729832</v>
      </c>
      <c r="G49" s="5">
        <f t="shared" si="27"/>
        <v>1869.4964563298354</v>
      </c>
      <c r="H49" s="86">
        <f t="shared" si="28"/>
        <v>44.511820388805603</v>
      </c>
      <c r="I49" s="67">
        <f t="shared" si="29"/>
        <v>-0.21655616681964548</v>
      </c>
      <c r="J49" s="89">
        <f t="shared" si="30"/>
        <v>30.021365948593353</v>
      </c>
      <c r="K49" s="5">
        <f t="shared" si="31"/>
        <v>1260.8973698409209</v>
      </c>
      <c r="L49" s="81">
        <f t="shared" si="32"/>
        <v>20.435491185331678</v>
      </c>
      <c r="M49" s="75">
        <f t="shared" si="33"/>
        <v>0.1854490234153689</v>
      </c>
      <c r="N49" s="83">
        <f t="shared" si="34"/>
        <v>74.492334835159227</v>
      </c>
      <c r="O49" s="85">
        <f t="shared" si="35"/>
        <v>32.904091789343433</v>
      </c>
      <c r="P49" s="5">
        <f t="shared" si="42"/>
        <v>1381.971855152424</v>
      </c>
      <c r="Q49" s="94">
        <f t="shared" si="36"/>
        <v>20.435491185331685</v>
      </c>
      <c r="R49" s="8">
        <f t="shared" si="15"/>
        <v>4.941927966136479</v>
      </c>
      <c r="S49" s="4"/>
      <c r="T49" s="3"/>
      <c r="U49" s="101">
        <f t="shared" si="39"/>
        <v>74.492334835159227</v>
      </c>
      <c r="V49" s="101">
        <f t="shared" ref="V49:CG52" si="54">IF(V$6&gt;$A49,0,V$6^(LN($N49/100)/LN(2))*100)</f>
        <v>62.704926143577822</v>
      </c>
      <c r="W49" s="101">
        <f t="shared" si="54"/>
        <v>55.491079491934755</v>
      </c>
      <c r="X49" s="101">
        <f t="shared" si="54"/>
        <v>50.472207535261013</v>
      </c>
      <c r="Y49" s="101">
        <f t="shared" si="54"/>
        <v>46.710363541013287</v>
      </c>
      <c r="Z49" s="101">
        <f t="shared" si="54"/>
        <v>43.749373021660659</v>
      </c>
      <c r="AA49" s="101">
        <f t="shared" si="54"/>
        <v>41.336600738776411</v>
      </c>
      <c r="AB49" s="101">
        <f t="shared" si="54"/>
        <v>39.319077626715497</v>
      </c>
      <c r="AC49" s="101">
        <f t="shared" si="54"/>
        <v>37.597925835863087</v>
      </c>
      <c r="AD49" s="101">
        <f t="shared" si="54"/>
        <v>36.105950249230347</v>
      </c>
      <c r="AE49" s="101">
        <f t="shared" si="54"/>
        <v>34.79564041169175</v>
      </c>
      <c r="AF49" s="101">
        <f t="shared" si="54"/>
        <v>33.632305242050734</v>
      </c>
      <c r="AG49" s="101">
        <f t="shared" si="54"/>
        <v>32.589929439578277</v>
      </c>
      <c r="AH49" s="101">
        <f t="shared" si="54"/>
        <v>31.648560458018743</v>
      </c>
      <c r="AI49" s="101">
        <f t="shared" si="54"/>
        <v>30.792599031802226</v>
      </c>
      <c r="AJ49" s="101">
        <f t="shared" si="54"/>
        <v>30.009645337466971</v>
      </c>
      <c r="AK49" s="101">
        <f t="shared" si="54"/>
        <v>29.289698959789085</v>
      </c>
      <c r="AL49" s="101">
        <f t="shared" si="54"/>
        <v>28.624591033612962</v>
      </c>
      <c r="AM49" s="101">
        <f t="shared" si="54"/>
        <v>28.007572804725971</v>
      </c>
      <c r="AN49" s="101">
        <f t="shared" si="54"/>
        <v>27.433012041510679</v>
      </c>
      <c r="AO49" s="101">
        <f t="shared" si="54"/>
        <v>26.896165355072672</v>
      </c>
      <c r="AP49" s="101">
        <f t="shared" si="54"/>
        <v>26.393004937596647</v>
      </c>
      <c r="AQ49" s="101">
        <f t="shared" si="54"/>
        <v>25.920084963515393</v>
      </c>
      <c r="AR49" s="101">
        <f t="shared" si="54"/>
        <v>25.474437334824586</v>
      </c>
      <c r="AS49" s="101">
        <f t="shared" si="54"/>
        <v>25.05348943369124</v>
      </c>
      <c r="AT49" s="101">
        <f t="shared" si="54"/>
        <v>24.654998586167984</v>
      </c>
      <c r="AU49" s="101">
        <f t="shared" si="54"/>
        <v>24.276999360672775</v>
      </c>
      <c r="AV49" s="101">
        <f t="shared" si="54"/>
        <v>23.917760827857485</v>
      </c>
      <c r="AW49" s="101">
        <f t="shared" si="54"/>
        <v>23.575751626895123</v>
      </c>
      <c r="AX49" s="101">
        <f t="shared" si="54"/>
        <v>23.249611204442363</v>
      </c>
      <c r="AY49" s="101">
        <f t="shared" si="54"/>
        <v>22.938125975218114</v>
      </c>
      <c r="AZ49" s="101">
        <f t="shared" si="54"/>
        <v>22.640209437216843</v>
      </c>
      <c r="BA49" s="101">
        <f t="shared" si="54"/>
        <v>22.354885487629641</v>
      </c>
      <c r="BB49" s="101">
        <f t="shared" si="54"/>
        <v>22.08127434686806</v>
      </c>
      <c r="BC49" s="101">
        <f t="shared" si="54"/>
        <v>21.818580621336235</v>
      </c>
      <c r="BD49" s="101">
        <f t="shared" si="54"/>
        <v>21.566083130552137</v>
      </c>
      <c r="BE49" s="101">
        <f t="shared" si="54"/>
        <v>21.323126197953929</v>
      </c>
      <c r="BF49" s="101">
        <f t="shared" si="54"/>
        <v>21.089112162410565</v>
      </c>
      <c r="BG49" s="101">
        <f t="shared" si="54"/>
        <v>20.863494912897469</v>
      </c>
      <c r="BH49" s="101">
        <f t="shared" si="54"/>
        <v>20.645774284833642</v>
      </c>
      <c r="BI49" s="101">
        <f t="shared" si="54"/>
        <v>20.435491185331685</v>
      </c>
      <c r="BJ49" s="101">
        <f t="shared" si="54"/>
        <v>0</v>
      </c>
      <c r="BK49" s="101">
        <f t="shared" si="54"/>
        <v>0</v>
      </c>
      <c r="BL49" s="101">
        <f t="shared" si="54"/>
        <v>0</v>
      </c>
      <c r="BM49" s="101">
        <f t="shared" si="54"/>
        <v>0</v>
      </c>
      <c r="BN49" s="101">
        <f t="shared" si="54"/>
        <v>0</v>
      </c>
      <c r="BO49" s="101">
        <f t="shared" si="54"/>
        <v>0</v>
      </c>
      <c r="BP49" s="101">
        <f t="shared" si="54"/>
        <v>0</v>
      </c>
      <c r="BQ49" s="101">
        <f t="shared" si="54"/>
        <v>0</v>
      </c>
      <c r="BR49" s="101">
        <f t="shared" si="54"/>
        <v>0</v>
      </c>
      <c r="BS49" s="101">
        <f t="shared" si="54"/>
        <v>0</v>
      </c>
      <c r="BT49" s="101">
        <f t="shared" si="54"/>
        <v>0</v>
      </c>
      <c r="BU49" s="101">
        <f t="shared" si="54"/>
        <v>0</v>
      </c>
      <c r="BV49" s="101">
        <f t="shared" si="54"/>
        <v>0</v>
      </c>
      <c r="BW49" s="101">
        <f t="shared" si="54"/>
        <v>0</v>
      </c>
      <c r="BX49" s="101">
        <f t="shared" si="54"/>
        <v>0</v>
      </c>
      <c r="BY49" s="101">
        <f t="shared" si="54"/>
        <v>0</v>
      </c>
      <c r="BZ49" s="101">
        <f t="shared" si="54"/>
        <v>0</v>
      </c>
      <c r="CA49" s="101">
        <f t="shared" si="54"/>
        <v>0</v>
      </c>
      <c r="CB49" s="101">
        <f t="shared" si="54"/>
        <v>0</v>
      </c>
      <c r="CC49" s="101">
        <f t="shared" si="54"/>
        <v>0</v>
      </c>
      <c r="CD49" s="101">
        <f t="shared" si="54"/>
        <v>0</v>
      </c>
      <c r="CE49" s="101">
        <f t="shared" si="54"/>
        <v>0</v>
      </c>
      <c r="CF49" s="101">
        <f t="shared" si="54"/>
        <v>0</v>
      </c>
      <c r="CG49" s="101">
        <f t="shared" si="54"/>
        <v>0</v>
      </c>
      <c r="CH49" s="101">
        <f t="shared" si="53"/>
        <v>0</v>
      </c>
      <c r="CI49" s="101">
        <f t="shared" si="53"/>
        <v>0</v>
      </c>
      <c r="CJ49" s="101">
        <f t="shared" si="53"/>
        <v>0</v>
      </c>
      <c r="CK49" s="101">
        <f t="shared" si="53"/>
        <v>0</v>
      </c>
      <c r="CL49" s="101">
        <f t="shared" si="53"/>
        <v>0</v>
      </c>
      <c r="CM49" s="101">
        <f t="shared" si="53"/>
        <v>0</v>
      </c>
      <c r="CN49" s="101">
        <f t="shared" si="53"/>
        <v>0</v>
      </c>
      <c r="CO49" s="101">
        <f t="shared" si="53"/>
        <v>0</v>
      </c>
      <c r="CP49" s="101">
        <f t="shared" si="53"/>
        <v>0</v>
      </c>
      <c r="CQ49" s="101">
        <f t="shared" si="53"/>
        <v>0</v>
      </c>
      <c r="CR49" s="101">
        <f t="shared" si="53"/>
        <v>0</v>
      </c>
      <c r="CS49" s="101">
        <f t="shared" si="53"/>
        <v>0</v>
      </c>
      <c r="CT49" s="101">
        <f t="shared" si="53"/>
        <v>0</v>
      </c>
      <c r="CU49" s="101">
        <f t="shared" si="53"/>
        <v>0</v>
      </c>
      <c r="CV49" s="101">
        <f t="shared" si="53"/>
        <v>0</v>
      </c>
      <c r="CW49" s="101">
        <f t="shared" si="53"/>
        <v>0</v>
      </c>
      <c r="CX49" s="101">
        <f t="shared" si="53"/>
        <v>0</v>
      </c>
      <c r="CY49" s="101">
        <f t="shared" si="53"/>
        <v>0</v>
      </c>
      <c r="CZ49" s="101">
        <f t="shared" si="53"/>
        <v>0</v>
      </c>
      <c r="DA49" s="101">
        <f t="shared" si="53"/>
        <v>0</v>
      </c>
      <c r="DB49" s="101">
        <f t="shared" si="53"/>
        <v>0</v>
      </c>
      <c r="DC49" s="101">
        <f t="shared" si="53"/>
        <v>0</v>
      </c>
      <c r="DD49" s="101">
        <f t="shared" si="53"/>
        <v>0</v>
      </c>
      <c r="DE49" s="101">
        <f t="shared" si="53"/>
        <v>0</v>
      </c>
      <c r="DF49" s="174">
        <f t="shared" si="24"/>
        <v>0.20435491185331686</v>
      </c>
      <c r="DH49">
        <f t="shared" si="25"/>
        <v>0.99957055008933982</v>
      </c>
    </row>
    <row r="50" spans="1:112" ht="16.149999999999999" hidden="1" customHeight="1">
      <c r="A50" s="24">
        <f t="shared" si="19"/>
        <v>43</v>
      </c>
      <c r="B50" s="78">
        <f t="shared" si="2"/>
        <v>29.794809433392221</v>
      </c>
      <c r="C50" s="5">
        <f t="shared" si="37"/>
        <v>1809.4169208992168</v>
      </c>
      <c r="D50" s="85">
        <f t="shared" si="7"/>
        <v>42.079463276725974</v>
      </c>
      <c r="E50" s="83">
        <v>86.061735169000002</v>
      </c>
      <c r="F50" s="81">
        <f t="shared" si="26"/>
        <v>34.78346487619568</v>
      </c>
      <c r="G50" s="5">
        <f t="shared" si="27"/>
        <v>1904.2799212060322</v>
      </c>
      <c r="H50" s="86">
        <f t="shared" si="28"/>
        <v>44.285579562930984</v>
      </c>
      <c r="I50" s="67">
        <f t="shared" si="29"/>
        <v>-0.21655616681964548</v>
      </c>
      <c r="J50" s="89">
        <f t="shared" si="30"/>
        <v>29.794809433392221</v>
      </c>
      <c r="K50" s="5">
        <f t="shared" si="31"/>
        <v>1281.1768056358655</v>
      </c>
      <c r="L50" s="81">
        <f t="shared" si="32"/>
        <v>20.279435794944156</v>
      </c>
      <c r="M50" s="75">
        <f t="shared" si="33"/>
        <v>0.18428883314870617</v>
      </c>
      <c r="N50" s="83">
        <f t="shared" si="34"/>
        <v>74.524339306016202</v>
      </c>
      <c r="O50" s="85">
        <f t="shared" si="35"/>
        <v>32.658322703456562</v>
      </c>
      <c r="P50" s="5">
        <f t="shared" si="42"/>
        <v>1404.3078762486321</v>
      </c>
      <c r="Q50" s="94">
        <f t="shared" si="36"/>
        <v>20.279435794944163</v>
      </c>
      <c r="R50" s="8">
        <f t="shared" si="15"/>
        <v>4.9886554428034593</v>
      </c>
      <c r="S50" s="4"/>
      <c r="T50" s="3"/>
      <c r="U50" s="101">
        <f t="shared" si="39"/>
        <v>74.524339306016202</v>
      </c>
      <c r="V50" s="101">
        <f t="shared" si="54"/>
        <v>62.747630706717906</v>
      </c>
      <c r="W50" s="101">
        <f t="shared" si="54"/>
        <v>55.538771489982317</v>
      </c>
      <c r="X50" s="101">
        <f t="shared" si="54"/>
        <v>50.522571910058424</v>
      </c>
      <c r="Y50" s="101">
        <f t="shared" si="54"/>
        <v>46.762257214360467</v>
      </c>
      <c r="Z50" s="101">
        <f t="shared" si="54"/>
        <v>43.802161217851975</v>
      </c>
      <c r="AA50" s="101">
        <f t="shared" si="54"/>
        <v>41.389902511587422</v>
      </c>
      <c r="AB50" s="101">
        <f t="shared" si="54"/>
        <v>39.372651593066479</v>
      </c>
      <c r="AC50" s="101">
        <f t="shared" si="54"/>
        <v>37.651612916377971</v>
      </c>
      <c r="AD50" s="101">
        <f t="shared" si="54"/>
        <v>36.159642552157337</v>
      </c>
      <c r="AE50" s="101">
        <f t="shared" si="54"/>
        <v>34.849263233582043</v>
      </c>
      <c r="AF50" s="101">
        <f t="shared" si="54"/>
        <v>33.685806125947323</v>
      </c>
      <c r="AG50" s="101">
        <f t="shared" si="54"/>
        <v>32.643271249360247</v>
      </c>
      <c r="AH50" s="101">
        <f t="shared" si="54"/>
        <v>31.701716845659455</v>
      </c>
      <c r="AI50" s="101">
        <f t="shared" si="54"/>
        <v>30.845551386164733</v>
      </c>
      <c r="AJ50" s="101">
        <f t="shared" si="54"/>
        <v>30.062380680703438</v>
      </c>
      <c r="AK50" s="101">
        <f t="shared" si="54"/>
        <v>29.342208466992464</v>
      </c>
      <c r="AL50" s="101">
        <f t="shared" si="54"/>
        <v>28.676868972428565</v>
      </c>
      <c r="AM50" s="101">
        <f t="shared" si="54"/>
        <v>28.059615763989349</v>
      </c>
      <c r="AN50" s="101">
        <f t="shared" si="54"/>
        <v>27.484818362538967</v>
      </c>
      <c r="AO50" s="101">
        <f t="shared" si="54"/>
        <v>26.947734707412348</v>
      </c>
      <c r="AP50" s="101">
        <f t="shared" si="54"/>
        <v>26.444337999267063</v>
      </c>
      <c r="AQ50" s="101">
        <f t="shared" si="54"/>
        <v>25.971183177841432</v>
      </c>
      <c r="AR50" s="101">
        <f t="shared" si="54"/>
        <v>25.525302724070247</v>
      </c>
      <c r="AS50" s="101">
        <f t="shared" si="54"/>
        <v>25.104124455267772</v>
      </c>
      <c r="AT50" s="101">
        <f t="shared" si="54"/>
        <v>24.705406021060035</v>
      </c>
      <c r="AU50" s="101">
        <f t="shared" si="54"/>
        <v>24.327182226456468</v>
      </c>
      <c r="AV50" s="101">
        <f t="shared" si="54"/>
        <v>23.967722310636379</v>
      </c>
      <c r="AW50" s="101">
        <f t="shared" si="54"/>
        <v>23.625495027891748</v>
      </c>
      <c r="AX50" s="101">
        <f t="shared" si="54"/>
        <v>23.299139898015273</v>
      </c>
      <c r="AY50" s="101">
        <f t="shared" si="54"/>
        <v>22.987443375836992</v>
      </c>
      <c r="AZ50" s="101">
        <f t="shared" si="54"/>
        <v>22.689318973496913</v>
      </c>
      <c r="BA50" s="101">
        <f t="shared" si="54"/>
        <v>22.403790581953693</v>
      </c>
      <c r="BB50" s="101">
        <f t="shared" si="54"/>
        <v>22.129978399448987</v>
      </c>
      <c r="BC50" s="101">
        <f t="shared" si="54"/>
        <v>21.867086997820081</v>
      </c>
      <c r="BD50" s="101">
        <f t="shared" si="54"/>
        <v>21.614395152452307</v>
      </c>
      <c r="BE50" s="101">
        <f t="shared" si="54"/>
        <v>21.371247135354349</v>
      </c>
      <c r="BF50" s="101">
        <f t="shared" si="54"/>
        <v>21.137045228490386</v>
      </c>
      <c r="BG50" s="101">
        <f t="shared" si="54"/>
        <v>20.911243259919829</v>
      </c>
      <c r="BH50" s="101">
        <f t="shared" si="54"/>
        <v>20.693341001311655</v>
      </c>
      <c r="BI50" s="101">
        <f t="shared" si="54"/>
        <v>20.482879294140783</v>
      </c>
      <c r="BJ50" s="101">
        <f t="shared" si="54"/>
        <v>20.279435794944163</v>
      </c>
      <c r="BK50" s="101">
        <f t="shared" si="54"/>
        <v>0</v>
      </c>
      <c r="BL50" s="101">
        <f t="shared" si="54"/>
        <v>0</v>
      </c>
      <c r="BM50" s="101">
        <f t="shared" si="54"/>
        <v>0</v>
      </c>
      <c r="BN50" s="101">
        <f t="shared" si="54"/>
        <v>0</v>
      </c>
      <c r="BO50" s="101">
        <f t="shared" si="54"/>
        <v>0</v>
      </c>
      <c r="BP50" s="101">
        <f t="shared" si="54"/>
        <v>0</v>
      </c>
      <c r="BQ50" s="101">
        <f t="shared" si="54"/>
        <v>0</v>
      </c>
      <c r="BR50" s="101">
        <f t="shared" si="54"/>
        <v>0</v>
      </c>
      <c r="BS50" s="101">
        <f t="shared" si="54"/>
        <v>0</v>
      </c>
      <c r="BT50" s="101">
        <f t="shared" si="54"/>
        <v>0</v>
      </c>
      <c r="BU50" s="101">
        <f t="shared" si="54"/>
        <v>0</v>
      </c>
      <c r="BV50" s="101">
        <f t="shared" si="54"/>
        <v>0</v>
      </c>
      <c r="BW50" s="101">
        <f t="shared" si="54"/>
        <v>0</v>
      </c>
      <c r="BX50" s="101">
        <f t="shared" si="54"/>
        <v>0</v>
      </c>
      <c r="BY50" s="101">
        <f t="shared" si="54"/>
        <v>0</v>
      </c>
      <c r="BZ50" s="101">
        <f t="shared" si="54"/>
        <v>0</v>
      </c>
      <c r="CA50" s="101">
        <f t="shared" si="54"/>
        <v>0</v>
      </c>
      <c r="CB50" s="101">
        <f t="shared" si="54"/>
        <v>0</v>
      </c>
      <c r="CC50" s="101">
        <f t="shared" si="54"/>
        <v>0</v>
      </c>
      <c r="CD50" s="101">
        <f t="shared" si="54"/>
        <v>0</v>
      </c>
      <c r="CE50" s="101">
        <f t="shared" si="54"/>
        <v>0</v>
      </c>
      <c r="CF50" s="101">
        <f t="shared" si="54"/>
        <v>0</v>
      </c>
      <c r="CG50" s="101">
        <f t="shared" si="54"/>
        <v>0</v>
      </c>
      <c r="CH50" s="101">
        <f t="shared" si="53"/>
        <v>0</v>
      </c>
      <c r="CI50" s="101">
        <f t="shared" si="53"/>
        <v>0</v>
      </c>
      <c r="CJ50" s="101">
        <f t="shared" si="53"/>
        <v>0</v>
      </c>
      <c r="CK50" s="101">
        <f t="shared" si="53"/>
        <v>0</v>
      </c>
      <c r="CL50" s="101">
        <f t="shared" si="53"/>
        <v>0</v>
      </c>
      <c r="CM50" s="101">
        <f t="shared" si="53"/>
        <v>0</v>
      </c>
      <c r="CN50" s="101">
        <f t="shared" si="53"/>
        <v>0</v>
      </c>
      <c r="CO50" s="101">
        <f t="shared" si="53"/>
        <v>0</v>
      </c>
      <c r="CP50" s="101">
        <f t="shared" si="53"/>
        <v>0</v>
      </c>
      <c r="CQ50" s="101">
        <f t="shared" si="53"/>
        <v>0</v>
      </c>
      <c r="CR50" s="101">
        <f t="shared" si="53"/>
        <v>0</v>
      </c>
      <c r="CS50" s="101">
        <f t="shared" si="53"/>
        <v>0</v>
      </c>
      <c r="CT50" s="101">
        <f t="shared" si="53"/>
        <v>0</v>
      </c>
      <c r="CU50" s="101">
        <f t="shared" si="53"/>
        <v>0</v>
      </c>
      <c r="CV50" s="101">
        <f t="shared" si="53"/>
        <v>0</v>
      </c>
      <c r="CW50" s="101">
        <f t="shared" si="53"/>
        <v>0</v>
      </c>
      <c r="CX50" s="101">
        <f t="shared" si="53"/>
        <v>0</v>
      </c>
      <c r="CY50" s="101">
        <f t="shared" si="53"/>
        <v>0</v>
      </c>
      <c r="CZ50" s="101">
        <f t="shared" si="53"/>
        <v>0</v>
      </c>
      <c r="DA50" s="101">
        <f t="shared" si="53"/>
        <v>0</v>
      </c>
      <c r="DB50" s="101">
        <f t="shared" si="53"/>
        <v>0</v>
      </c>
      <c r="DC50" s="101">
        <f t="shared" si="53"/>
        <v>0</v>
      </c>
      <c r="DD50" s="101">
        <f t="shared" si="53"/>
        <v>0</v>
      </c>
      <c r="DE50" s="101">
        <f t="shared" si="53"/>
        <v>0</v>
      </c>
      <c r="DF50" s="174">
        <f t="shared" si="24"/>
        <v>0.20279435794944164</v>
      </c>
      <c r="DH50">
        <f t="shared" si="25"/>
        <v>0.99958519900715759</v>
      </c>
    </row>
    <row r="51" spans="1:112" ht="16.149999999999999" hidden="1" customHeight="1">
      <c r="A51" s="24">
        <f t="shared" si="19"/>
        <v>44</v>
      </c>
      <c r="B51" s="78">
        <f t="shared" si="2"/>
        <v>29.575112875682173</v>
      </c>
      <c r="C51" s="5">
        <f t="shared" si="37"/>
        <v>1838.992033774899</v>
      </c>
      <c r="D51" s="85">
        <f t="shared" si="7"/>
        <v>41.795273494884071</v>
      </c>
      <c r="E51" s="83">
        <v>86.061735169000002</v>
      </c>
      <c r="F51" s="81">
        <f t="shared" si="26"/>
        <v>34.608711695294758</v>
      </c>
      <c r="G51" s="5">
        <f t="shared" si="27"/>
        <v>1938.8886329013274</v>
      </c>
      <c r="H51" s="86">
        <f t="shared" si="28"/>
        <v>44.065650747757438</v>
      </c>
      <c r="I51" s="67">
        <f t="shared" si="29"/>
        <v>-0.21655616681964548</v>
      </c>
      <c r="J51" s="89">
        <f t="shared" si="30"/>
        <v>29.575112875682173</v>
      </c>
      <c r="K51" s="5">
        <f t="shared" si="31"/>
        <v>1301.3049665300157</v>
      </c>
      <c r="L51" s="81">
        <f t="shared" si="32"/>
        <v>20.128160894150149</v>
      </c>
      <c r="M51" s="75">
        <f t="shared" si="33"/>
        <v>0.18316925091363362</v>
      </c>
      <c r="N51" s="83">
        <f t="shared" si="34"/>
        <v>74.555264903919976</v>
      </c>
      <c r="O51" s="85">
        <f t="shared" si="35"/>
        <v>32.419810366114909</v>
      </c>
      <c r="P51" s="5">
        <f t="shared" si="42"/>
        <v>1426.4716561090559</v>
      </c>
      <c r="Q51" s="94">
        <f t="shared" si="36"/>
        <v>20.128160894150135</v>
      </c>
      <c r="R51" s="8">
        <f t="shared" si="15"/>
        <v>5.0335988196125854</v>
      </c>
      <c r="S51" s="4"/>
      <c r="T51" s="3"/>
      <c r="U51" s="101">
        <f t="shared" si="39"/>
        <v>74.555264903919976</v>
      </c>
      <c r="V51" s="101">
        <f t="shared" si="54"/>
        <v>62.788905888886262</v>
      </c>
      <c r="W51" s="101">
        <f t="shared" si="54"/>
        <v>55.584875248936818</v>
      </c>
      <c r="X51" s="101">
        <f t="shared" si="54"/>
        <v>50.571265668366884</v>
      </c>
      <c r="Y51" s="101">
        <f t="shared" si="54"/>
        <v>46.812435115732164</v>
      </c>
      <c r="Z51" s="101">
        <f t="shared" si="54"/>
        <v>43.853208859242045</v>
      </c>
      <c r="AA51" s="101">
        <f t="shared" si="54"/>
        <v>41.441450988358291</v>
      </c>
      <c r="AB51" s="101">
        <f t="shared" si="54"/>
        <v>39.424467027234158</v>
      </c>
      <c r="AC51" s="101">
        <f t="shared" si="54"/>
        <v>37.703541084316058</v>
      </c>
      <c r="AD51" s="101">
        <f t="shared" si="54"/>
        <v>36.21157878650655</v>
      </c>
      <c r="AE51" s="101">
        <f t="shared" si="54"/>
        <v>34.901135008509769</v>
      </c>
      <c r="AF51" s="101">
        <f t="shared" si="54"/>
        <v>33.73756246810914</v>
      </c>
      <c r="AG51" s="101">
        <f t="shared" si="54"/>
        <v>32.694876033877215</v>
      </c>
      <c r="AH51" s="101">
        <f t="shared" si="54"/>
        <v>31.753144407329533</v>
      </c>
      <c r="AI51" s="101">
        <f t="shared" si="54"/>
        <v>30.896783564398682</v>
      </c>
      <c r="AJ51" s="101">
        <f t="shared" si="54"/>
        <v>30.113404781664343</v>
      </c>
      <c r="AK51" s="101">
        <f t="shared" si="54"/>
        <v>29.393015829113018</v>
      </c>
      <c r="AL51" s="101">
        <f t="shared" si="54"/>
        <v>28.727453938579096</v>
      </c>
      <c r="AM51" s="101">
        <f t="shared" si="54"/>
        <v>28.109974933570143</v>
      </c>
      <c r="AN51" s="101">
        <f t="shared" si="54"/>
        <v>27.534950039886219</v>
      </c>
      <c r="AO51" s="101">
        <f t="shared" si="54"/>
        <v>26.997638490171642</v>
      </c>
      <c r="AP51" s="101">
        <f t="shared" si="54"/>
        <v>26.494014468038674</v>
      </c>
      <c r="AQ51" s="101">
        <f t="shared" si="54"/>
        <v>26.020633660069215</v>
      </c>
      <c r="AR51" s="101">
        <f t="shared" si="54"/>
        <v>25.574529113005429</v>
      </c>
      <c r="AS51" s="101">
        <f t="shared" si="54"/>
        <v>25.153129070224249</v>
      </c>
      <c r="AT51" s="101">
        <f t="shared" si="54"/>
        <v>24.754191498925056</v>
      </c>
      <c r="AU51" s="101">
        <f t="shared" si="54"/>
        <v>24.375751437065396</v>
      </c>
      <c r="AV51" s="101">
        <f t="shared" si="54"/>
        <v>24.016078290510944</v>
      </c>
      <c r="AW51" s="101">
        <f t="shared" si="54"/>
        <v>23.67364092820878</v>
      </c>
      <c r="AX51" s="101">
        <f t="shared" si="54"/>
        <v>23.347078943673477</v>
      </c>
      <c r="AY51" s="101">
        <f t="shared" si="54"/>
        <v>23.035178833228244</v>
      </c>
      <c r="AZ51" s="101">
        <f t="shared" si="54"/>
        <v>22.736854125139505</v>
      </c>
      <c r="BA51" s="101">
        <f t="shared" si="54"/>
        <v>22.451128706559551</v>
      </c>
      <c r="BB51" s="101">
        <f t="shared" si="54"/>
        <v>22.177122756311096</v>
      </c>
      <c r="BC51" s="101">
        <f t="shared" si="54"/>
        <v>21.914040814646341</v>
      </c>
      <c r="BD51" s="101">
        <f t="shared" si="54"/>
        <v>21.66116161595669</v>
      </c>
      <c r="BE51" s="101">
        <f t="shared" si="54"/>
        <v>21.417829384059232</v>
      </c>
      <c r="BF51" s="101">
        <f t="shared" si="54"/>
        <v>21.183446347305264</v>
      </c>
      <c r="BG51" s="101">
        <f t="shared" si="54"/>
        <v>20.957466276148722</v>
      </c>
      <c r="BH51" s="101">
        <f t="shared" si="54"/>
        <v>20.739388881810321</v>
      </c>
      <c r="BI51" s="101">
        <f t="shared" si="54"/>
        <v>20.528754943399193</v>
      </c>
      <c r="BJ51" s="101">
        <f t="shared" si="54"/>
        <v>20.325142053912774</v>
      </c>
      <c r="BK51" s="101">
        <f t="shared" si="54"/>
        <v>20.128160894150135</v>
      </c>
      <c r="BL51" s="101">
        <f t="shared" si="54"/>
        <v>0</v>
      </c>
      <c r="BM51" s="101">
        <f t="shared" si="54"/>
        <v>0</v>
      </c>
      <c r="BN51" s="101">
        <f t="shared" si="54"/>
        <v>0</v>
      </c>
      <c r="BO51" s="101">
        <f t="shared" si="54"/>
        <v>0</v>
      </c>
      <c r="BP51" s="101">
        <f t="shared" si="54"/>
        <v>0</v>
      </c>
      <c r="BQ51" s="101">
        <f t="shared" si="54"/>
        <v>0</v>
      </c>
      <c r="BR51" s="101">
        <f t="shared" si="54"/>
        <v>0</v>
      </c>
      <c r="BS51" s="101">
        <f t="shared" si="54"/>
        <v>0</v>
      </c>
      <c r="BT51" s="101">
        <f t="shared" si="54"/>
        <v>0</v>
      </c>
      <c r="BU51" s="101">
        <f t="shared" si="54"/>
        <v>0</v>
      </c>
      <c r="BV51" s="101">
        <f t="shared" si="54"/>
        <v>0</v>
      </c>
      <c r="BW51" s="101">
        <f t="shared" si="54"/>
        <v>0</v>
      </c>
      <c r="BX51" s="101">
        <f t="shared" si="54"/>
        <v>0</v>
      </c>
      <c r="BY51" s="101">
        <f t="shared" si="54"/>
        <v>0</v>
      </c>
      <c r="BZ51" s="101">
        <f t="shared" si="54"/>
        <v>0</v>
      </c>
      <c r="CA51" s="101">
        <f t="shared" si="54"/>
        <v>0</v>
      </c>
      <c r="CB51" s="101">
        <f t="shared" si="54"/>
        <v>0</v>
      </c>
      <c r="CC51" s="101">
        <f t="shared" si="54"/>
        <v>0</v>
      </c>
      <c r="CD51" s="101">
        <f t="shared" si="54"/>
        <v>0</v>
      </c>
      <c r="CE51" s="101">
        <f t="shared" si="54"/>
        <v>0</v>
      </c>
      <c r="CF51" s="101">
        <f t="shared" si="54"/>
        <v>0</v>
      </c>
      <c r="CG51" s="101">
        <f t="shared" si="54"/>
        <v>0</v>
      </c>
      <c r="CH51" s="101">
        <f t="shared" si="53"/>
        <v>0</v>
      </c>
      <c r="CI51" s="101">
        <f t="shared" si="53"/>
        <v>0</v>
      </c>
      <c r="CJ51" s="101">
        <f t="shared" si="53"/>
        <v>0</v>
      </c>
      <c r="CK51" s="101">
        <f t="shared" si="53"/>
        <v>0</v>
      </c>
      <c r="CL51" s="101">
        <f t="shared" si="53"/>
        <v>0</v>
      </c>
      <c r="CM51" s="101">
        <f t="shared" si="53"/>
        <v>0</v>
      </c>
      <c r="CN51" s="101">
        <f t="shared" si="53"/>
        <v>0</v>
      </c>
      <c r="CO51" s="101">
        <f t="shared" si="53"/>
        <v>0</v>
      </c>
      <c r="CP51" s="101">
        <f t="shared" si="53"/>
        <v>0</v>
      </c>
      <c r="CQ51" s="101">
        <f t="shared" si="53"/>
        <v>0</v>
      </c>
      <c r="CR51" s="101">
        <f t="shared" si="53"/>
        <v>0</v>
      </c>
      <c r="CS51" s="101">
        <f t="shared" si="53"/>
        <v>0</v>
      </c>
      <c r="CT51" s="101">
        <f t="shared" si="53"/>
        <v>0</v>
      </c>
      <c r="CU51" s="101">
        <f t="shared" si="53"/>
        <v>0</v>
      </c>
      <c r="CV51" s="101">
        <f t="shared" si="53"/>
        <v>0</v>
      </c>
      <c r="CW51" s="101">
        <f t="shared" si="53"/>
        <v>0</v>
      </c>
      <c r="CX51" s="101">
        <f t="shared" si="53"/>
        <v>0</v>
      </c>
      <c r="CY51" s="101">
        <f t="shared" si="53"/>
        <v>0</v>
      </c>
      <c r="CZ51" s="101">
        <f t="shared" si="53"/>
        <v>0</v>
      </c>
      <c r="DA51" s="101">
        <f t="shared" si="53"/>
        <v>0</v>
      </c>
      <c r="DB51" s="101">
        <f t="shared" si="53"/>
        <v>0</v>
      </c>
      <c r="DC51" s="101">
        <f t="shared" si="53"/>
        <v>0</v>
      </c>
      <c r="DD51" s="101">
        <f t="shared" si="53"/>
        <v>0</v>
      </c>
      <c r="DE51" s="101">
        <f t="shared" si="53"/>
        <v>0</v>
      </c>
      <c r="DF51" s="174">
        <f t="shared" si="24"/>
        <v>0.20128160894150135</v>
      </c>
      <c r="DH51">
        <f t="shared" si="25"/>
        <v>0.99959900922881595</v>
      </c>
    </row>
    <row r="52" spans="1:112" ht="16.149999999999999" hidden="1" customHeight="1">
      <c r="A52" s="24">
        <f t="shared" si="19"/>
        <v>45</v>
      </c>
      <c r="B52" s="78">
        <f t="shared" si="2"/>
        <v>29.361919591095116</v>
      </c>
      <c r="C52" s="5">
        <f t="shared" si="37"/>
        <v>1868.3539533659941</v>
      </c>
      <c r="D52" s="85">
        <f t="shared" si="7"/>
        <v>41.518976741466538</v>
      </c>
      <c r="E52" s="83">
        <v>86.061735169000002</v>
      </c>
      <c r="F52" s="81">
        <f t="shared" si="26"/>
        <v>34.43877923258043</v>
      </c>
      <c r="G52" s="5">
        <f t="shared" si="27"/>
        <v>1973.3274121339077</v>
      </c>
      <c r="H52" s="86">
        <f t="shared" si="28"/>
        <v>43.851720269642392</v>
      </c>
      <c r="I52" s="67">
        <f t="shared" si="29"/>
        <v>-0.21655616681964548</v>
      </c>
      <c r="J52" s="89">
        <f t="shared" si="30"/>
        <v>29.361919591095116</v>
      </c>
      <c r="K52" s="5">
        <f t="shared" si="31"/>
        <v>1321.2863815992803</v>
      </c>
      <c r="L52" s="81">
        <f t="shared" si="32"/>
        <v>19.981415069264408</v>
      </c>
      <c r="M52" s="75">
        <f t="shared" si="33"/>
        <v>0.18208790046993825</v>
      </c>
      <c r="N52" s="83">
        <f t="shared" si="34"/>
        <v>74.585172869907979</v>
      </c>
      <c r="O52" s="85">
        <f t="shared" si="35"/>
        <v>32.188186497330129</v>
      </c>
      <c r="P52" s="5">
        <f t="shared" si="42"/>
        <v>1448.4683923798557</v>
      </c>
      <c r="Q52" s="94">
        <f t="shared" si="36"/>
        <v>19.981415069264397</v>
      </c>
      <c r="R52" s="8">
        <f t="shared" si="15"/>
        <v>5.0768596414853135</v>
      </c>
      <c r="S52" s="4"/>
      <c r="T52" s="3"/>
      <c r="U52" s="101">
        <f t="shared" si="39"/>
        <v>74.585172869907979</v>
      </c>
      <c r="V52" s="101">
        <f t="shared" si="54"/>
        <v>62.828832405060083</v>
      </c>
      <c r="W52" s="101">
        <f t="shared" si="54"/>
        <v>55.629480120340567</v>
      </c>
      <c r="X52" s="101">
        <f t="shared" si="54"/>
        <v>50.618382523080243</v>
      </c>
      <c r="Y52" s="101">
        <f t="shared" si="54"/>
        <v>46.86099326145883</v>
      </c>
      <c r="Z52" s="101">
        <f t="shared" si="54"/>
        <v>43.902613151846772</v>
      </c>
      <c r="AA52" s="101">
        <f t="shared" si="54"/>
        <v>41.491343914387109</v>
      </c>
      <c r="AB52" s="101">
        <f t="shared" si="54"/>
        <v>39.474621813831291</v>
      </c>
      <c r="AC52" s="101">
        <f t="shared" si="54"/>
        <v>37.753808108790679</v>
      </c>
      <c r="AD52" s="101">
        <f t="shared" si="54"/>
        <v>36.26185643975694</v>
      </c>
      <c r="AE52" s="101">
        <f t="shared" si="54"/>
        <v>34.951352832614994</v>
      </c>
      <c r="AF52" s="101">
        <f t="shared" si="54"/>
        <v>33.787670900712868</v>
      </c>
      <c r="AG52" s="101">
        <f t="shared" si="54"/>
        <v>32.744839913711878</v>
      </c>
      <c r="AH52" s="101">
        <f t="shared" si="54"/>
        <v>31.802938721578311</v>
      </c>
      <c r="AI52" s="101">
        <f t="shared" si="54"/>
        <v>30.946390584593669</v>
      </c>
      <c r="AJ52" s="101">
        <f t="shared" si="54"/>
        <v>30.162812088048941</v>
      </c>
      <c r="AK52" s="101">
        <f t="shared" si="54"/>
        <v>29.442214919588473</v>
      </c>
      <c r="AL52" s="101">
        <f t="shared" si="54"/>
        <v>28.776439231712452</v>
      </c>
      <c r="AM52" s="101">
        <f t="shared" si="54"/>
        <v>28.158743042914875</v>
      </c>
      <c r="AN52" s="101">
        <f t="shared" si="54"/>
        <v>27.583499238615687</v>
      </c>
      <c r="AO52" s="101">
        <f t="shared" si="54"/>
        <v>27.045968311430567</v>
      </c>
      <c r="AP52" s="101">
        <f t="shared" si="54"/>
        <v>26.542125403513001</v>
      </c>
      <c r="AQ52" s="101">
        <f t="shared" si="54"/>
        <v>26.068526930577374</v>
      </c>
      <c r="AR52" s="101">
        <f t="shared" si="54"/>
        <v>25.622206492528754</v>
      </c>
      <c r="AS52" s="101">
        <f t="shared" si="54"/>
        <v>25.200592750012284</v>
      </c>
      <c r="AT52" s="101">
        <f t="shared" si="54"/>
        <v>24.801443981943354</v>
      </c>
      <c r="AU52" s="101">
        <f t="shared" si="54"/>
        <v>24.422795455616633</v>
      </c>
      <c r="AV52" s="101">
        <f t="shared" si="54"/>
        <v>24.062916741693073</v>
      </c>
      <c r="AW52" s="101">
        <f t="shared" si="54"/>
        <v>23.720276823200091</v>
      </c>
      <c r="AX52" s="101">
        <f t="shared" si="54"/>
        <v>23.393515367804323</v>
      </c>
      <c r="AY52" s="101">
        <f t="shared" si="54"/>
        <v>23.081418914516117</v>
      </c>
      <c r="AZ52" s="101">
        <f t="shared" si="54"/>
        <v>22.782901009498381</v>
      </c>
      <c r="BA52" s="101">
        <f t="shared" si="54"/>
        <v>22.496985538296801</v>
      </c>
      <c r="BB52" s="101">
        <f t="shared" si="54"/>
        <v>22.222792662829942</v>
      </c>
      <c r="BC52" s="101">
        <f t="shared" si="54"/>
        <v>21.959526894504901</v>
      </c>
      <c r="BD52" s="101">
        <f t="shared" si="54"/>
        <v>21.706466929613928</v>
      </c>
      <c r="BE52" s="101">
        <f t="shared" si="54"/>
        <v>21.46295694677676</v>
      </c>
      <c r="BF52" s="101">
        <f t="shared" si="54"/>
        <v>21.22839912378215</v>
      </c>
      <c r="BG52" s="101">
        <f t="shared" si="54"/>
        <v>21.002247176551244</v>
      </c>
      <c r="BH52" s="101">
        <f t="shared" si="54"/>
        <v>20.784000758925121</v>
      </c>
      <c r="BI52" s="101">
        <f t="shared" si="54"/>
        <v>20.573200590691261</v>
      </c>
      <c r="BJ52" s="101">
        <f t="shared" si="54"/>
        <v>20.369424204311613</v>
      </c>
      <c r="BK52" s="101">
        <f t="shared" si="54"/>
        <v>20.172282219421021</v>
      </c>
      <c r="BL52" s="101">
        <f t="shared" si="54"/>
        <v>19.981415069264397</v>
      </c>
      <c r="BM52" s="101">
        <f t="shared" si="54"/>
        <v>0</v>
      </c>
      <c r="BN52" s="101">
        <f t="shared" si="54"/>
        <v>0</v>
      </c>
      <c r="BO52" s="101">
        <f t="shared" si="54"/>
        <v>0</v>
      </c>
      <c r="BP52" s="101">
        <f t="shared" si="54"/>
        <v>0</v>
      </c>
      <c r="BQ52" s="101">
        <f t="shared" si="54"/>
        <v>0</v>
      </c>
      <c r="BR52" s="101">
        <f t="shared" si="54"/>
        <v>0</v>
      </c>
      <c r="BS52" s="101">
        <f t="shared" si="54"/>
        <v>0</v>
      </c>
      <c r="BT52" s="101">
        <f t="shared" si="54"/>
        <v>0</v>
      </c>
      <c r="BU52" s="101">
        <f t="shared" si="54"/>
        <v>0</v>
      </c>
      <c r="BV52" s="101">
        <f t="shared" si="54"/>
        <v>0</v>
      </c>
      <c r="BW52" s="101">
        <f t="shared" si="54"/>
        <v>0</v>
      </c>
      <c r="BX52" s="101">
        <f t="shared" si="54"/>
        <v>0</v>
      </c>
      <c r="BY52" s="101">
        <f t="shared" si="54"/>
        <v>0</v>
      </c>
      <c r="BZ52" s="101">
        <f t="shared" si="54"/>
        <v>0</v>
      </c>
      <c r="CA52" s="101">
        <f t="shared" si="54"/>
        <v>0</v>
      </c>
      <c r="CB52" s="101">
        <f t="shared" si="54"/>
        <v>0</v>
      </c>
      <c r="CC52" s="101">
        <f t="shared" si="54"/>
        <v>0</v>
      </c>
      <c r="CD52" s="101">
        <f t="shared" si="54"/>
        <v>0</v>
      </c>
      <c r="CE52" s="101">
        <f t="shared" si="54"/>
        <v>0</v>
      </c>
      <c r="CF52" s="101">
        <f t="shared" si="54"/>
        <v>0</v>
      </c>
      <c r="CG52" s="101">
        <f t="shared" ref="CG52:DE55" si="55">IF(CG$6&gt;$A52,0,CG$6^(LN($N52/100)/LN(2))*100)</f>
        <v>0</v>
      </c>
      <c r="CH52" s="101">
        <f t="shared" si="55"/>
        <v>0</v>
      </c>
      <c r="CI52" s="101">
        <f t="shared" si="55"/>
        <v>0</v>
      </c>
      <c r="CJ52" s="101">
        <f t="shared" si="55"/>
        <v>0</v>
      </c>
      <c r="CK52" s="101">
        <f t="shared" si="55"/>
        <v>0</v>
      </c>
      <c r="CL52" s="101">
        <f t="shared" si="55"/>
        <v>0</v>
      </c>
      <c r="CM52" s="101">
        <f t="shared" si="55"/>
        <v>0</v>
      </c>
      <c r="CN52" s="101">
        <f t="shared" si="55"/>
        <v>0</v>
      </c>
      <c r="CO52" s="101">
        <f t="shared" si="55"/>
        <v>0</v>
      </c>
      <c r="CP52" s="101">
        <f t="shared" si="55"/>
        <v>0</v>
      </c>
      <c r="CQ52" s="101">
        <f t="shared" si="55"/>
        <v>0</v>
      </c>
      <c r="CR52" s="101">
        <f t="shared" si="55"/>
        <v>0</v>
      </c>
      <c r="CS52" s="101">
        <f t="shared" si="55"/>
        <v>0</v>
      </c>
      <c r="CT52" s="101">
        <f t="shared" si="55"/>
        <v>0</v>
      </c>
      <c r="CU52" s="101">
        <f t="shared" si="55"/>
        <v>0</v>
      </c>
      <c r="CV52" s="101">
        <f t="shared" si="55"/>
        <v>0</v>
      </c>
      <c r="CW52" s="101">
        <f t="shared" si="55"/>
        <v>0</v>
      </c>
      <c r="CX52" s="101">
        <f t="shared" si="55"/>
        <v>0</v>
      </c>
      <c r="CY52" s="101">
        <f t="shared" si="55"/>
        <v>0</v>
      </c>
      <c r="CZ52" s="101">
        <f t="shared" si="55"/>
        <v>0</v>
      </c>
      <c r="DA52" s="101">
        <f t="shared" si="55"/>
        <v>0</v>
      </c>
      <c r="DB52" s="101">
        <f t="shared" si="55"/>
        <v>0</v>
      </c>
      <c r="DC52" s="101">
        <f t="shared" si="55"/>
        <v>0</v>
      </c>
      <c r="DD52" s="101">
        <f t="shared" si="55"/>
        <v>0</v>
      </c>
      <c r="DE52" s="101">
        <f t="shared" si="55"/>
        <v>0</v>
      </c>
      <c r="DF52" s="174">
        <f t="shared" si="24"/>
        <v>0.19981415069264397</v>
      </c>
      <c r="DH52">
        <f t="shared" si="25"/>
        <v>0.99961204694547812</v>
      </c>
    </row>
    <row r="53" spans="1:112" ht="16.149999999999999" hidden="1" customHeight="1">
      <c r="A53" s="24">
        <f t="shared" si="19"/>
        <v>46</v>
      </c>
      <c r="B53" s="78">
        <f t="shared" si="2"/>
        <v>29.15489884793352</v>
      </c>
      <c r="C53" s="5">
        <f t="shared" si="37"/>
        <v>1897.5088522139276</v>
      </c>
      <c r="D53" s="85">
        <f t="shared" si="7"/>
        <v>41.250192439433206</v>
      </c>
      <c r="E53" s="83">
        <v>86.061735169000002</v>
      </c>
      <c r="F53" s="81">
        <f t="shared" si="26"/>
        <v>34.273430547767347</v>
      </c>
      <c r="G53" s="5">
        <f t="shared" si="27"/>
        <v>2007.6008426816743</v>
      </c>
      <c r="H53" s="86">
        <f t="shared" si="28"/>
        <v>43.643496580036398</v>
      </c>
      <c r="I53" s="67">
        <f t="shared" si="29"/>
        <v>-0.21655616681964548</v>
      </c>
      <c r="J53" s="89">
        <f t="shared" si="30"/>
        <v>29.15489884793352</v>
      </c>
      <c r="K53" s="5">
        <f t="shared" si="31"/>
        <v>1341.1253470049419</v>
      </c>
      <c r="L53" s="81">
        <f t="shared" si="32"/>
        <v>19.838965405662634</v>
      </c>
      <c r="M53" s="75">
        <f t="shared" si="33"/>
        <v>0.1810425967800402</v>
      </c>
      <c r="N53" s="83">
        <f t="shared" si="34"/>
        <v>74.614119645534927</v>
      </c>
      <c r="O53" s="85">
        <f t="shared" si="35"/>
        <v>31.963109017754956</v>
      </c>
      <c r="P53" s="5">
        <f t="shared" si="42"/>
        <v>1470.3030148167279</v>
      </c>
      <c r="Q53" s="94">
        <f t="shared" si="36"/>
        <v>19.838965405662627</v>
      </c>
      <c r="R53" s="8">
        <f t="shared" si="15"/>
        <v>5.1185316998338273</v>
      </c>
      <c r="S53" s="4"/>
      <c r="T53" s="3"/>
      <c r="U53" s="101">
        <f t="shared" si="39"/>
        <v>74.614119645534927</v>
      </c>
      <c r="V53" s="101">
        <f t="shared" ref="V53:CG56" si="56">IF(V$6&gt;$A53,0,V$6^(LN($N53/100)/LN(2))*100)</f>
        <v>62.86748467174241</v>
      </c>
      <c r="W53" s="101">
        <f t="shared" si="56"/>
        <v>55.672668504782017</v>
      </c>
      <c r="X53" s="101">
        <f t="shared" si="56"/>
        <v>50.664008914379586</v>
      </c>
      <c r="Y53" s="101">
        <f t="shared" si="56"/>
        <v>46.908020231112218</v>
      </c>
      <c r="Z53" s="101">
        <f t="shared" si="56"/>
        <v>43.950463785406122</v>
      </c>
      <c r="AA53" s="101">
        <f t="shared" si="56"/>
        <v>41.53967148802009</v>
      </c>
      <c r="AB53" s="101">
        <f t="shared" si="56"/>
        <v>39.523206289517674</v>
      </c>
      <c r="AC53" s="101">
        <f t="shared" si="56"/>
        <v>37.802504228599652</v>
      </c>
      <c r="AD53" s="101">
        <f t="shared" si="56"/>
        <v>36.310565498651549</v>
      </c>
      <c r="AE53" s="101">
        <f t="shared" si="56"/>
        <v>35.000006338593799</v>
      </c>
      <c r="AF53" s="101">
        <f t="shared" si="56"/>
        <v>33.836220634738332</v>
      </c>
      <c r="AG53" s="101">
        <f t="shared" si="56"/>
        <v>32.793251633610424</v>
      </c>
      <c r="AH53" s="101">
        <f t="shared" si="56"/>
        <v>31.851188038337796</v>
      </c>
      <c r="AI53" s="101">
        <f t="shared" si="56"/>
        <v>30.994460184433471</v>
      </c>
      <c r="AJ53" s="101">
        <f t="shared" si="56"/>
        <v>30.210689815749902</v>
      </c>
      <c r="AK53" s="101">
        <f t="shared" si="56"/>
        <v>29.489892428612308</v>
      </c>
      <c r="AL53" s="101">
        <f t="shared" si="56"/>
        <v>28.823911016459462</v>
      </c>
      <c r="AM53" s="101">
        <f t="shared" si="56"/>
        <v>28.206005734135754</v>
      </c>
      <c r="AN53" s="101">
        <f t="shared" si="56"/>
        <v>27.630551083449895</v>
      </c>
      <c r="AO53" s="101">
        <f t="shared" si="56"/>
        <v>27.092808785134192</v>
      </c>
      <c r="AP53" s="101">
        <f t="shared" si="56"/>
        <v>26.588754916509732</v>
      </c>
      <c r="AQ53" s="101">
        <f t="shared" si="56"/>
        <v>26.114946605423185</v>
      </c>
      <c r="AR53" s="101">
        <f t="shared" si="56"/>
        <v>25.668417992763338</v>
      </c>
      <c r="AS53" s="101">
        <f t="shared" si="56"/>
        <v>25.246598147930825</v>
      </c>
      <c r="AT53" s="101">
        <f t="shared" si="56"/>
        <v>24.847245655843654</v>
      </c>
      <c r="AU53" s="101">
        <f t="shared" si="56"/>
        <v>24.468396009563417</v>
      </c>
      <c r="AV53" s="101">
        <f t="shared" si="56"/>
        <v>24.108318942618983</v>
      </c>
      <c r="AW53" s="101">
        <f t="shared" si="56"/>
        <v>23.76548355144967</v>
      </c>
      <c r="AX53" s="101">
        <f t="shared" si="56"/>
        <v>23.43852957816863</v>
      </c>
      <c r="AY53" s="101">
        <f t="shared" si="56"/>
        <v>23.126243605500871</v>
      </c>
      <c r="AZ53" s="101">
        <f t="shared" si="56"/>
        <v>22.827539199087756</v>
      </c>
      <c r="BA53" s="101">
        <f t="shared" si="56"/>
        <v>22.541440244865065</v>
      </c>
      <c r="BB53" s="101">
        <f t="shared" si="56"/>
        <v>22.26706689014933</v>
      </c>
      <c r="BC53" s="101">
        <f t="shared" si="56"/>
        <v>22.003623620024328</v>
      </c>
      <c r="BD53" s="101">
        <f t="shared" si="56"/>
        <v>21.750389095357161</v>
      </c>
      <c r="BE53" s="101">
        <f t="shared" si="56"/>
        <v>21.506707452343583</v>
      </c>
      <c r="BF53" s="101">
        <f t="shared" si="56"/>
        <v>21.271980821041062</v>
      </c>
      <c r="BG53" s="101">
        <f t="shared" si="56"/>
        <v>21.045662865694492</v>
      </c>
      <c r="BH53" s="101">
        <f t="shared" si="56"/>
        <v>20.827253185621885</v>
      </c>
      <c r="BI53" s="101">
        <f t="shared" si="56"/>
        <v>20.61629244412595</v>
      </c>
      <c r="BJ53" s="101">
        <f t="shared" si="56"/>
        <v>20.412358115935227</v>
      </c>
      <c r="BK53" s="101">
        <f t="shared" si="56"/>
        <v>20.215060762276028</v>
      </c>
      <c r="BL53" s="101">
        <f t="shared" si="56"/>
        <v>20.024040757769868</v>
      </c>
      <c r="BM53" s="101">
        <f t="shared" si="56"/>
        <v>19.838965405662627</v>
      </c>
      <c r="BN53" s="101">
        <f t="shared" si="56"/>
        <v>0</v>
      </c>
      <c r="BO53" s="101">
        <f t="shared" si="56"/>
        <v>0</v>
      </c>
      <c r="BP53" s="101">
        <f t="shared" si="56"/>
        <v>0</v>
      </c>
      <c r="BQ53" s="101">
        <f t="shared" si="56"/>
        <v>0</v>
      </c>
      <c r="BR53" s="101">
        <f t="shared" si="56"/>
        <v>0</v>
      </c>
      <c r="BS53" s="101">
        <f t="shared" si="56"/>
        <v>0</v>
      </c>
      <c r="BT53" s="101">
        <f t="shared" si="56"/>
        <v>0</v>
      </c>
      <c r="BU53" s="101">
        <f t="shared" si="56"/>
        <v>0</v>
      </c>
      <c r="BV53" s="101">
        <f t="shared" si="56"/>
        <v>0</v>
      </c>
      <c r="BW53" s="101">
        <f t="shared" si="56"/>
        <v>0</v>
      </c>
      <c r="BX53" s="101">
        <f t="shared" si="56"/>
        <v>0</v>
      </c>
      <c r="BY53" s="101">
        <f t="shared" si="56"/>
        <v>0</v>
      </c>
      <c r="BZ53" s="101">
        <f t="shared" si="56"/>
        <v>0</v>
      </c>
      <c r="CA53" s="101">
        <f t="shared" si="56"/>
        <v>0</v>
      </c>
      <c r="CB53" s="101">
        <f t="shared" si="56"/>
        <v>0</v>
      </c>
      <c r="CC53" s="101">
        <f t="shared" si="56"/>
        <v>0</v>
      </c>
      <c r="CD53" s="101">
        <f t="shared" si="56"/>
        <v>0</v>
      </c>
      <c r="CE53" s="101">
        <f t="shared" si="56"/>
        <v>0</v>
      </c>
      <c r="CF53" s="101">
        <f t="shared" si="56"/>
        <v>0</v>
      </c>
      <c r="CG53" s="101">
        <f t="shared" si="56"/>
        <v>0</v>
      </c>
      <c r="CH53" s="101">
        <f t="shared" si="55"/>
        <v>0</v>
      </c>
      <c r="CI53" s="101">
        <f t="shared" si="55"/>
        <v>0</v>
      </c>
      <c r="CJ53" s="101">
        <f t="shared" si="55"/>
        <v>0</v>
      </c>
      <c r="CK53" s="101">
        <f t="shared" si="55"/>
        <v>0</v>
      </c>
      <c r="CL53" s="101">
        <f t="shared" si="55"/>
        <v>0</v>
      </c>
      <c r="CM53" s="101">
        <f t="shared" si="55"/>
        <v>0</v>
      </c>
      <c r="CN53" s="101">
        <f t="shared" si="55"/>
        <v>0</v>
      </c>
      <c r="CO53" s="101">
        <f t="shared" si="55"/>
        <v>0</v>
      </c>
      <c r="CP53" s="101">
        <f t="shared" si="55"/>
        <v>0</v>
      </c>
      <c r="CQ53" s="101">
        <f t="shared" si="55"/>
        <v>0</v>
      </c>
      <c r="CR53" s="101">
        <f t="shared" si="55"/>
        <v>0</v>
      </c>
      <c r="CS53" s="101">
        <f t="shared" si="55"/>
        <v>0</v>
      </c>
      <c r="CT53" s="101">
        <f t="shared" si="55"/>
        <v>0</v>
      </c>
      <c r="CU53" s="101">
        <f t="shared" si="55"/>
        <v>0</v>
      </c>
      <c r="CV53" s="101">
        <f t="shared" si="55"/>
        <v>0</v>
      </c>
      <c r="CW53" s="101">
        <f t="shared" si="55"/>
        <v>0</v>
      </c>
      <c r="CX53" s="101">
        <f t="shared" si="55"/>
        <v>0</v>
      </c>
      <c r="CY53" s="101">
        <f t="shared" si="55"/>
        <v>0</v>
      </c>
      <c r="CZ53" s="101">
        <f t="shared" si="55"/>
        <v>0</v>
      </c>
      <c r="DA53" s="101">
        <f t="shared" si="55"/>
        <v>0</v>
      </c>
      <c r="DB53" s="101">
        <f t="shared" si="55"/>
        <v>0</v>
      </c>
      <c r="DC53" s="101">
        <f t="shared" si="55"/>
        <v>0</v>
      </c>
      <c r="DD53" s="101">
        <f t="shared" si="55"/>
        <v>0</v>
      </c>
      <c r="DE53" s="101">
        <f t="shared" si="55"/>
        <v>0</v>
      </c>
      <c r="DF53" s="174">
        <f t="shared" si="24"/>
        <v>0.19838965405662626</v>
      </c>
      <c r="DH53">
        <f t="shared" si="25"/>
        <v>0.99962437176561947</v>
      </c>
    </row>
    <row r="54" spans="1:112" ht="16.149999999999999" hidden="1" customHeight="1">
      <c r="A54" s="24">
        <f t="shared" si="19"/>
        <v>47</v>
      </c>
      <c r="B54" s="78">
        <f t="shared" si="2"/>
        <v>28.953743462980196</v>
      </c>
      <c r="C54" s="5">
        <f t="shared" si="37"/>
        <v>1926.4625956769078</v>
      </c>
      <c r="D54" s="85">
        <f t="shared" si="7"/>
        <v>40.988565865466121</v>
      </c>
      <c r="E54" s="83">
        <v>86.061735169000002</v>
      </c>
      <c r="F54" s="81">
        <f t="shared" si="26"/>
        <v>34.11244523479553</v>
      </c>
      <c r="G54" s="5">
        <f t="shared" si="27"/>
        <v>2041.7132879164699</v>
      </c>
      <c r="H54" s="86">
        <f t="shared" si="28"/>
        <v>43.440708253541914</v>
      </c>
      <c r="I54" s="67">
        <f t="shared" si="29"/>
        <v>-0.21655616681964548</v>
      </c>
      <c r="J54" s="89">
        <f t="shared" si="30"/>
        <v>28.953743462980196</v>
      </c>
      <c r="K54" s="5">
        <f t="shared" si="31"/>
        <v>1360.8259427600692</v>
      </c>
      <c r="L54" s="81">
        <f t="shared" si="32"/>
        <v>19.700595755126926</v>
      </c>
      <c r="M54" s="75">
        <f t="shared" si="33"/>
        <v>0.18003132665669264</v>
      </c>
      <c r="N54" s="83">
        <f t="shared" si="34"/>
        <v>74.642157347309649</v>
      </c>
      <c r="O54" s="85">
        <f t="shared" si="35"/>
        <v>31.744259671542668</v>
      </c>
      <c r="P54" s="5">
        <f t="shared" si="42"/>
        <v>1491.9802045625054</v>
      </c>
      <c r="Q54" s="94">
        <f t="shared" si="36"/>
        <v>19.70059575512693</v>
      </c>
      <c r="R54" s="8">
        <f t="shared" si="15"/>
        <v>5.1587017718153341</v>
      </c>
      <c r="S54" s="4"/>
      <c r="T54" s="3"/>
      <c r="U54" s="101">
        <f t="shared" si="39"/>
        <v>74.642157347309649</v>
      </c>
      <c r="V54" s="101">
        <f t="shared" si="56"/>
        <v>62.904931427249025</v>
      </c>
      <c r="W54" s="101">
        <f t="shared" si="56"/>
        <v>55.714516534605309</v>
      </c>
      <c r="X54" s="101">
        <f t="shared" si="56"/>
        <v>50.708224722549019</v>
      </c>
      <c r="Y54" s="101">
        <f t="shared" si="56"/>
        <v>46.953597895144448</v>
      </c>
      <c r="Z54" s="101">
        <f t="shared" si="56"/>
        <v>43.996843667727191</v>
      </c>
      <c r="AA54" s="101">
        <f t="shared" si="56"/>
        <v>41.586517097052948</v>
      </c>
      <c r="AB54" s="101">
        <f t="shared" si="56"/>
        <v>39.570303978669017</v>
      </c>
      <c r="AC54" s="101">
        <f t="shared" si="56"/>
        <v>37.84971288543241</v>
      </c>
      <c r="AD54" s="101">
        <f t="shared" si="56"/>
        <v>36.357789178853999</v>
      </c>
      <c r="AE54" s="101">
        <f t="shared" si="56"/>
        <v>35.04717842111679</v>
      </c>
      <c r="AF54" s="101">
        <f t="shared" si="56"/>
        <v>33.883294180721563</v>
      </c>
      <c r="AG54" s="101">
        <f t="shared" si="56"/>
        <v>32.840193278314779</v>
      </c>
      <c r="AH54" s="101">
        <f t="shared" si="56"/>
        <v>31.897973989694801</v>
      </c>
      <c r="AI54" s="101">
        <f t="shared" si="56"/>
        <v>31.041073526848084</v>
      </c>
      <c r="AJ54" s="101">
        <f t="shared" si="56"/>
        <v>30.25711864937972</v>
      </c>
      <c r="AK54" s="101">
        <f t="shared" si="56"/>
        <v>29.536128558566855</v>
      </c>
      <c r="AL54" s="101">
        <f t="shared" si="56"/>
        <v>28.869949012831746</v>
      </c>
      <c r="AM54" s="101">
        <f t="shared" si="56"/>
        <v>28.251842247449392</v>
      </c>
      <c r="AN54" s="101">
        <f t="shared" si="56"/>
        <v>27.676184339337745</v>
      </c>
      <c r="AO54" s="101">
        <f t="shared" si="56"/>
        <v>27.138238206883319</v>
      </c>
      <c r="AP54" s="101">
        <f t="shared" si="56"/>
        <v>26.633980840180925</v>
      </c>
      <c r="AQ54" s="101">
        <f t="shared" si="56"/>
        <v>26.159970062882344</v>
      </c>
      <c r="AR54" s="101">
        <f t="shared" si="56"/>
        <v>25.71324054512532</v>
      </c>
      <c r="AS54" s="101">
        <f t="shared" si="56"/>
        <v>25.291221756825998</v>
      </c>
      <c r="AT54" s="101">
        <f t="shared" si="56"/>
        <v>24.89167258333574</v>
      </c>
      <c r="AU54" s="101">
        <f t="shared" si="56"/>
        <v>24.51262873996032</v>
      </c>
      <c r="AV54" s="101">
        <f t="shared" si="56"/>
        <v>24.152360121144319</v>
      </c>
      <c r="AW54" s="101">
        <f t="shared" si="56"/>
        <v>23.809335935991896</v>
      </c>
      <c r="AX54" s="101">
        <f t="shared" si="56"/>
        <v>23.482196001238549</v>
      </c>
      <c r="AY54" s="101">
        <f t="shared" si="56"/>
        <v>23.169726944204029</v>
      </c>
      <c r="AZ54" s="101">
        <f t="shared" si="56"/>
        <v>22.870842351421878</v>
      </c>
      <c r="BA54" s="101">
        <f t="shared" si="56"/>
        <v>22.584566111032181</v>
      </c>
      <c r="BB54" s="101">
        <f t="shared" si="56"/>
        <v>22.310018357859683</v>
      </c>
      <c r="BC54" s="101">
        <f t="shared" si="56"/>
        <v>22.04640355298913</v>
      </c>
      <c r="BD54" s="101">
        <f t="shared" si="56"/>
        <v>21.793000324336358</v>
      </c>
      <c r="BE54" s="101">
        <f t="shared" si="56"/>
        <v>21.549152768245939</v>
      </c>
      <c r="BF54" s="101">
        <f t="shared" si="56"/>
        <v>21.314262969675958</v>
      </c>
      <c r="BG54" s="101">
        <f t="shared" si="56"/>
        <v>21.08778454385488</v>
      </c>
      <c r="BH54" s="101">
        <f t="shared" si="56"/>
        <v>20.869217038240944</v>
      </c>
      <c r="BI54" s="101">
        <f t="shared" si="56"/>
        <v>20.658101062299945</v>
      </c>
      <c r="BJ54" s="101">
        <f t="shared" si="56"/>
        <v>20.454014035644729</v>
      </c>
      <c r="BK54" s="101">
        <f t="shared" si="56"/>
        <v>20.25656646366955</v>
      </c>
      <c r="BL54" s="101">
        <f t="shared" si="56"/>
        <v>20.065398664899245</v>
      </c>
      <c r="BM54" s="101">
        <f t="shared" si="56"/>
        <v>19.880177886580146</v>
      </c>
      <c r="BN54" s="101">
        <f t="shared" si="56"/>
        <v>19.70059575512693</v>
      </c>
      <c r="BO54" s="101">
        <f t="shared" si="56"/>
        <v>0</v>
      </c>
      <c r="BP54" s="101">
        <f t="shared" si="56"/>
        <v>0</v>
      </c>
      <c r="BQ54" s="101">
        <f t="shared" si="56"/>
        <v>0</v>
      </c>
      <c r="BR54" s="101">
        <f t="shared" si="56"/>
        <v>0</v>
      </c>
      <c r="BS54" s="101">
        <f t="shared" si="56"/>
        <v>0</v>
      </c>
      <c r="BT54" s="101">
        <f t="shared" si="56"/>
        <v>0</v>
      </c>
      <c r="BU54" s="101">
        <f t="shared" si="56"/>
        <v>0</v>
      </c>
      <c r="BV54" s="101">
        <f t="shared" si="56"/>
        <v>0</v>
      </c>
      <c r="BW54" s="101">
        <f t="shared" si="56"/>
        <v>0</v>
      </c>
      <c r="BX54" s="101">
        <f t="shared" si="56"/>
        <v>0</v>
      </c>
      <c r="BY54" s="101">
        <f t="shared" si="56"/>
        <v>0</v>
      </c>
      <c r="BZ54" s="101">
        <f t="shared" si="56"/>
        <v>0</v>
      </c>
      <c r="CA54" s="101">
        <f t="shared" si="56"/>
        <v>0</v>
      </c>
      <c r="CB54" s="101">
        <f t="shared" si="56"/>
        <v>0</v>
      </c>
      <c r="CC54" s="101">
        <f t="shared" si="56"/>
        <v>0</v>
      </c>
      <c r="CD54" s="101">
        <f t="shared" si="56"/>
        <v>0</v>
      </c>
      <c r="CE54" s="101">
        <f t="shared" si="56"/>
        <v>0</v>
      </c>
      <c r="CF54" s="101">
        <f t="shared" si="56"/>
        <v>0</v>
      </c>
      <c r="CG54" s="101">
        <f t="shared" si="56"/>
        <v>0</v>
      </c>
      <c r="CH54" s="101">
        <f t="shared" si="55"/>
        <v>0</v>
      </c>
      <c r="CI54" s="101">
        <f t="shared" si="55"/>
        <v>0</v>
      </c>
      <c r="CJ54" s="101">
        <f t="shared" si="55"/>
        <v>0</v>
      </c>
      <c r="CK54" s="101">
        <f t="shared" si="55"/>
        <v>0</v>
      </c>
      <c r="CL54" s="101">
        <f t="shared" si="55"/>
        <v>0</v>
      </c>
      <c r="CM54" s="101">
        <f t="shared" si="55"/>
        <v>0</v>
      </c>
      <c r="CN54" s="101">
        <f t="shared" si="55"/>
        <v>0</v>
      </c>
      <c r="CO54" s="101">
        <f t="shared" si="55"/>
        <v>0</v>
      </c>
      <c r="CP54" s="101">
        <f t="shared" si="55"/>
        <v>0</v>
      </c>
      <c r="CQ54" s="101">
        <f t="shared" si="55"/>
        <v>0</v>
      </c>
      <c r="CR54" s="101">
        <f t="shared" si="55"/>
        <v>0</v>
      </c>
      <c r="CS54" s="101">
        <f t="shared" si="55"/>
        <v>0</v>
      </c>
      <c r="CT54" s="101">
        <f t="shared" si="55"/>
        <v>0</v>
      </c>
      <c r="CU54" s="101">
        <f t="shared" si="55"/>
        <v>0</v>
      </c>
      <c r="CV54" s="101">
        <f t="shared" si="55"/>
        <v>0</v>
      </c>
      <c r="CW54" s="101">
        <f t="shared" si="55"/>
        <v>0</v>
      </c>
      <c r="CX54" s="101">
        <f t="shared" si="55"/>
        <v>0</v>
      </c>
      <c r="CY54" s="101">
        <f t="shared" si="55"/>
        <v>0</v>
      </c>
      <c r="CZ54" s="101">
        <f t="shared" si="55"/>
        <v>0</v>
      </c>
      <c r="DA54" s="101">
        <f t="shared" si="55"/>
        <v>0</v>
      </c>
      <c r="DB54" s="101">
        <f t="shared" si="55"/>
        <v>0</v>
      </c>
      <c r="DC54" s="101">
        <f t="shared" si="55"/>
        <v>0</v>
      </c>
      <c r="DD54" s="101">
        <f t="shared" si="55"/>
        <v>0</v>
      </c>
      <c r="DE54" s="101">
        <f t="shared" si="55"/>
        <v>0</v>
      </c>
      <c r="DF54" s="174">
        <f t="shared" si="24"/>
        <v>0.19700595755126929</v>
      </c>
      <c r="DH54">
        <f t="shared" si="25"/>
        <v>0.99963603749825869</v>
      </c>
    </row>
    <row r="55" spans="1:112" ht="16.149999999999999" hidden="1" customHeight="1">
      <c r="A55" s="24">
        <f t="shared" si="19"/>
        <v>48</v>
      </c>
      <c r="B55" s="78">
        <f t="shared" si="2"/>
        <v>28.758167665809825</v>
      </c>
      <c r="C55" s="5">
        <f t="shared" si="37"/>
        <v>1955.2207633427176</v>
      </c>
      <c r="D55" s="85">
        <f t="shared" si="7"/>
        <v>40.733765902973282</v>
      </c>
      <c r="E55" s="83">
        <v>86.061735169000002</v>
      </c>
      <c r="F55" s="81">
        <f t="shared" si="26"/>
        <v>33.955617941354888</v>
      </c>
      <c r="G55" s="5">
        <f t="shared" si="27"/>
        <v>2075.6689058578249</v>
      </c>
      <c r="H55" s="86">
        <f t="shared" si="28"/>
        <v>43.243102205371351</v>
      </c>
      <c r="I55" s="67">
        <f t="shared" si="29"/>
        <v>-0.21655616681964548</v>
      </c>
      <c r="J55" s="89">
        <f t="shared" si="30"/>
        <v>28.758167665809825</v>
      </c>
      <c r="K55" s="5">
        <f t="shared" si="31"/>
        <v>1380.3920479588717</v>
      </c>
      <c r="L55" s="81">
        <f t="shared" si="32"/>
        <v>19.566105198802752</v>
      </c>
      <c r="M55" s="75">
        <f t="shared" si="33"/>
        <v>0.17905223175104135</v>
      </c>
      <c r="N55" s="83">
        <f t="shared" si="34"/>
        <v>74.669334184982972</v>
      </c>
      <c r="O55" s="85">
        <f t="shared" si="35"/>
        <v>31.531341909602521</v>
      </c>
      <c r="P55" s="5">
        <f t="shared" si="42"/>
        <v>1513.5044116609211</v>
      </c>
      <c r="Q55" s="94">
        <f t="shared" si="36"/>
        <v>19.566105198802763</v>
      </c>
      <c r="R55" s="8">
        <f t="shared" si="15"/>
        <v>5.1974502755450622</v>
      </c>
      <c r="S55" s="4"/>
      <c r="T55" s="3"/>
      <c r="U55" s="101">
        <f t="shared" si="39"/>
        <v>74.669334184982986</v>
      </c>
      <c r="V55" s="101">
        <f t="shared" si="56"/>
        <v>62.941236278831148</v>
      </c>
      <c r="W55" s="101">
        <f t="shared" si="56"/>
        <v>55.755094676286667</v>
      </c>
      <c r="X55" s="101">
        <f t="shared" si="56"/>
        <v>50.7511038970733</v>
      </c>
      <c r="Y55" s="101">
        <f t="shared" si="56"/>
        <v>46.997802057200175</v>
      </c>
      <c r="Z55" s="101">
        <f t="shared" si="56"/>
        <v>44.041829573027549</v>
      </c>
      <c r="AA55" s="101">
        <f t="shared" si="56"/>
        <v>41.631957968990143</v>
      </c>
      <c r="AB55" s="101">
        <f t="shared" si="56"/>
        <v>39.615992243076512</v>
      </c>
      <c r="AC55" s="101">
        <f t="shared" si="56"/>
        <v>37.895511371473575</v>
      </c>
      <c r="AD55" s="101">
        <f t="shared" si="56"/>
        <v>36.403604569486404</v>
      </c>
      <c r="AE55" s="101">
        <f t="shared" si="56"/>
        <v>35.092945877687605</v>
      </c>
      <c r="AF55" s="101">
        <f t="shared" si="56"/>
        <v>33.928967985550415</v>
      </c>
      <c r="AG55" s="101">
        <f t="shared" si="56"/>
        <v>32.885740905064594</v>
      </c>
      <c r="AH55" s="101">
        <f t="shared" si="56"/>
        <v>31.943372217971994</v>
      </c>
      <c r="AI55" s="101">
        <f t="shared" si="56"/>
        <v>31.086305823616893</v>
      </c>
      <c r="AJ55" s="101">
        <f t="shared" si="56"/>
        <v>30.302173361387773</v>
      </c>
      <c r="AK55" s="101">
        <f t="shared" si="56"/>
        <v>29.580997638679733</v>
      </c>
      <c r="AL55" s="101">
        <f t="shared" si="56"/>
        <v>28.914627106466213</v>
      </c>
      <c r="AM55" s="101">
        <f t="shared" si="56"/>
        <v>28.296326027073832</v>
      </c>
      <c r="AN55" s="101">
        <f t="shared" si="56"/>
        <v>27.720472013079402</v>
      </c>
      <c r="AO55" s="101">
        <f t="shared" si="56"/>
        <v>27.182329151369533</v>
      </c>
      <c r="AP55" s="101">
        <f t="shared" si="56"/>
        <v>26.677875323342477</v>
      </c>
      <c r="AQ55" s="101">
        <f t="shared" si="56"/>
        <v>26.20366903276576</v>
      </c>
      <c r="AR55" s="101">
        <f t="shared" si="56"/>
        <v>25.756745467715287</v>
      </c>
      <c r="AS55" s="101">
        <f t="shared" si="56"/>
        <v>25.334534490646522</v>
      </c>
      <c r="AT55" s="101">
        <f t="shared" si="56"/>
        <v>24.934795281918213</v>
      </c>
      <c r="AU55" s="101">
        <f t="shared" si="56"/>
        <v>24.555563775610327</v>
      </c>
      <c r="AV55" s="101">
        <f t="shared" si="56"/>
        <v>24.195110025115778</v>
      </c>
      <c r="AW55" s="101">
        <f t="shared" si="56"/>
        <v>23.851903351390511</v>
      </c>
      <c r="AX55" s="101">
        <f t="shared" si="56"/>
        <v>23.524583645864837</v>
      </c>
      <c r="AY55" s="101">
        <f t="shared" si="56"/>
        <v>23.211937581202328</v>
      </c>
      <c r="AZ55" s="101">
        <f t="shared" si="56"/>
        <v>22.912878766091815</v>
      </c>
      <c r="BA55" s="101">
        <f t="shared" si="56"/>
        <v>22.626431092527529</v>
      </c>
      <c r="BB55" s="101">
        <f t="shared" si="56"/>
        <v>22.351714684779161</v>
      </c>
      <c r="BC55" s="101">
        <f t="shared" si="56"/>
        <v>22.087933982077697</v>
      </c>
      <c r="BD55" s="101">
        <f t="shared" si="56"/>
        <v>21.834367581679732</v>
      </c>
      <c r="BE55" s="101">
        <f t="shared" si="56"/>
        <v>21.590359542468924</v>
      </c>
      <c r="BF55" s="101">
        <f t="shared" si="56"/>
        <v>21.355311906754267</v>
      </c>
      <c r="BG55" s="101">
        <f t="shared" si="56"/>
        <v>21.12867824322807</v>
      </c>
      <c r="BH55" s="101">
        <f t="shared" si="56"/>
        <v>20.909958049975653</v>
      </c>
      <c r="BI55" s="101">
        <f t="shared" si="56"/>
        <v>20.698691885100938</v>
      </c>
      <c r="BJ55" s="101">
        <f t="shared" si="56"/>
        <v>20.494457115550251</v>
      </c>
      <c r="BK55" s="101">
        <f t="shared" si="56"/>
        <v>20.296864193298163</v>
      </c>
      <c r="BL55" s="101">
        <f t="shared" si="56"/>
        <v>20.105553383140261</v>
      </c>
      <c r="BM55" s="101">
        <f t="shared" si="56"/>
        <v>19.920191878639702</v>
      </c>
      <c r="BN55" s="101">
        <f t="shared" si="56"/>
        <v>19.740471252857876</v>
      </c>
      <c r="BO55" s="101">
        <f t="shared" si="56"/>
        <v>19.566105198802763</v>
      </c>
      <c r="BP55" s="101">
        <f t="shared" si="56"/>
        <v>0</v>
      </c>
      <c r="BQ55" s="101">
        <f t="shared" si="56"/>
        <v>0</v>
      </c>
      <c r="BR55" s="101">
        <f t="shared" si="56"/>
        <v>0</v>
      </c>
      <c r="BS55" s="101">
        <f t="shared" si="56"/>
        <v>0</v>
      </c>
      <c r="BT55" s="101">
        <f t="shared" si="56"/>
        <v>0</v>
      </c>
      <c r="BU55" s="101">
        <f t="shared" si="56"/>
        <v>0</v>
      </c>
      <c r="BV55" s="101">
        <f t="shared" si="56"/>
        <v>0</v>
      </c>
      <c r="BW55" s="101">
        <f t="shared" si="56"/>
        <v>0</v>
      </c>
      <c r="BX55" s="101">
        <f t="shared" si="56"/>
        <v>0</v>
      </c>
      <c r="BY55" s="101">
        <f t="shared" si="56"/>
        <v>0</v>
      </c>
      <c r="BZ55" s="101">
        <f t="shared" si="56"/>
        <v>0</v>
      </c>
      <c r="CA55" s="101">
        <f t="shared" si="56"/>
        <v>0</v>
      </c>
      <c r="CB55" s="101">
        <f t="shared" si="56"/>
        <v>0</v>
      </c>
      <c r="CC55" s="101">
        <f t="shared" si="56"/>
        <v>0</v>
      </c>
      <c r="CD55" s="101">
        <f t="shared" si="56"/>
        <v>0</v>
      </c>
      <c r="CE55" s="101">
        <f t="shared" si="56"/>
        <v>0</v>
      </c>
      <c r="CF55" s="101">
        <f t="shared" si="56"/>
        <v>0</v>
      </c>
      <c r="CG55" s="101">
        <f t="shared" si="56"/>
        <v>0</v>
      </c>
      <c r="CH55" s="101">
        <f t="shared" si="55"/>
        <v>0</v>
      </c>
      <c r="CI55" s="101">
        <f t="shared" si="55"/>
        <v>0</v>
      </c>
      <c r="CJ55" s="101">
        <f t="shared" si="55"/>
        <v>0</v>
      </c>
      <c r="CK55" s="101">
        <f t="shared" si="55"/>
        <v>0</v>
      </c>
      <c r="CL55" s="101">
        <f t="shared" si="55"/>
        <v>0</v>
      </c>
      <c r="CM55" s="101">
        <f t="shared" si="55"/>
        <v>0</v>
      </c>
      <c r="CN55" s="101">
        <f t="shared" si="55"/>
        <v>0</v>
      </c>
      <c r="CO55" s="101">
        <f t="shared" si="55"/>
        <v>0</v>
      </c>
      <c r="CP55" s="101">
        <f t="shared" si="55"/>
        <v>0</v>
      </c>
      <c r="CQ55" s="101">
        <f t="shared" si="55"/>
        <v>0</v>
      </c>
      <c r="CR55" s="101">
        <f t="shared" si="55"/>
        <v>0</v>
      </c>
      <c r="CS55" s="101">
        <f t="shared" si="55"/>
        <v>0</v>
      </c>
      <c r="CT55" s="101">
        <f t="shared" si="55"/>
        <v>0</v>
      </c>
      <c r="CU55" s="101">
        <f t="shared" si="55"/>
        <v>0</v>
      </c>
      <c r="CV55" s="101">
        <f t="shared" si="55"/>
        <v>0</v>
      </c>
      <c r="CW55" s="101">
        <f t="shared" si="55"/>
        <v>0</v>
      </c>
      <c r="CX55" s="101">
        <f t="shared" si="55"/>
        <v>0</v>
      </c>
      <c r="CY55" s="101">
        <f t="shared" si="55"/>
        <v>0</v>
      </c>
      <c r="CZ55" s="101">
        <f t="shared" si="55"/>
        <v>0</v>
      </c>
      <c r="DA55" s="101">
        <f t="shared" si="55"/>
        <v>0</v>
      </c>
      <c r="DB55" s="101">
        <f t="shared" si="55"/>
        <v>0</v>
      </c>
      <c r="DC55" s="101">
        <f t="shared" si="55"/>
        <v>0</v>
      </c>
      <c r="DD55" s="101">
        <f t="shared" si="55"/>
        <v>0</v>
      </c>
      <c r="DE55" s="101">
        <f t="shared" si="55"/>
        <v>0</v>
      </c>
      <c r="DF55" s="174">
        <f t="shared" si="24"/>
        <v>0.19566105198802763</v>
      </c>
      <c r="DH55">
        <f t="shared" si="25"/>
        <v>0.99964709282854447</v>
      </c>
    </row>
    <row r="56" spans="1:112" ht="16.149999999999999" hidden="1" customHeight="1">
      <c r="A56" s="24">
        <f t="shared" si="19"/>
        <v>49</v>
      </c>
      <c r="B56" s="78">
        <f t="shared" si="2"/>
        <v>28.5679051967129</v>
      </c>
      <c r="C56" s="5">
        <f t="shared" si="37"/>
        <v>1983.7886685394305</v>
      </c>
      <c r="D56" s="85">
        <f t="shared" si="7"/>
        <v>40.485483031416948</v>
      </c>
      <c r="E56" s="83">
        <v>86.061735169000002</v>
      </c>
      <c r="F56" s="81">
        <f t="shared" si="26"/>
        <v>33.802757048992405</v>
      </c>
      <c r="G56" s="5">
        <f t="shared" si="27"/>
        <v>2109.4716629068175</v>
      </c>
      <c r="H56" s="86">
        <f t="shared" si="28"/>
        <v>43.050442100139129</v>
      </c>
      <c r="I56" s="67">
        <f t="shared" si="29"/>
        <v>-0.21655616681964548</v>
      </c>
      <c r="J56" s="89">
        <f t="shared" si="30"/>
        <v>28.5679051967129</v>
      </c>
      <c r="K56" s="5">
        <f t="shared" si="31"/>
        <v>1399.8273546389321</v>
      </c>
      <c r="L56" s="81">
        <f t="shared" si="32"/>
        <v>19.435306680059838</v>
      </c>
      <c r="M56" s="75">
        <f t="shared" si="33"/>
        <v>0.17810359355401109</v>
      </c>
      <c r="N56" s="83">
        <f t="shared" si="34"/>
        <v>74.695694831365813</v>
      </c>
      <c r="O56" s="85">
        <f t="shared" si="35"/>
        <v>31.324079000002847</v>
      </c>
      <c r="P56" s="5">
        <f t="shared" si="42"/>
        <v>1534.8798710001395</v>
      </c>
      <c r="Q56" s="94">
        <f t="shared" si="36"/>
        <v>19.435306680059846</v>
      </c>
      <c r="R56" s="8">
        <f t="shared" si="15"/>
        <v>5.2348518522795047</v>
      </c>
      <c r="S56" s="4"/>
      <c r="T56" s="3"/>
      <c r="U56" s="101">
        <f t="shared" si="39"/>
        <v>74.695694831365813</v>
      </c>
      <c r="V56" s="101">
        <f t="shared" si="56"/>
        <v>62.976458186609243</v>
      </c>
      <c r="W56" s="101">
        <f t="shared" si="56"/>
        <v>55.794468263405292</v>
      </c>
      <c r="X56" s="101">
        <f t="shared" si="56"/>
        <v>50.792715013385894</v>
      </c>
      <c r="Y56" s="101">
        <f t="shared" si="56"/>
        <v>47.040703022672332</v>
      </c>
      <c r="Z56" s="101">
        <f t="shared" si="56"/>
        <v>44.085492715926229</v>
      </c>
      <c r="AA56" s="101">
        <f t="shared" si="56"/>
        <v>41.676065746816469</v>
      </c>
      <c r="AB56" s="101">
        <f t="shared" si="56"/>
        <v>39.660342857297422</v>
      </c>
      <c r="AC56" s="101">
        <f t="shared" si="56"/>
        <v>37.939971402964048</v>
      </c>
      <c r="AD56" s="101">
        <f t="shared" si="56"/>
        <v>36.448083204035392</v>
      </c>
      <c r="AE56" s="101">
        <f t="shared" si="56"/>
        <v>35.137379976344398</v>
      </c>
      <c r="AF56" s="101">
        <f t="shared" si="56"/>
        <v>33.973312996617011</v>
      </c>
      <c r="AG56" s="101">
        <f t="shared" si="56"/>
        <v>32.929965103992252</v>
      </c>
      <c r="AH56" s="101">
        <f t="shared" si="56"/>
        <v>31.987452932248562</v>
      </c>
      <c r="AI56" s="101">
        <f t="shared" si="56"/>
        <v>31.130226887961403</v>
      </c>
      <c r="AJ56" s="101">
        <f t="shared" si="56"/>
        <v>30.345923360714956</v>
      </c>
      <c r="AK56" s="101">
        <f t="shared" si="56"/>
        <v>29.624568669760272</v>
      </c>
      <c r="AL56" s="101">
        <f t="shared" si="56"/>
        <v>28.958013889484167</v>
      </c>
      <c r="AM56" s="101">
        <f t="shared" si="56"/>
        <v>28.339525258265486</v>
      </c>
      <c r="AN56" s="101">
        <f t="shared" si="56"/>
        <v>27.763481886605941</v>
      </c>
      <c r="AO56" s="101">
        <f t="shared" si="56"/>
        <v>27.225149001968575</v>
      </c>
      <c r="AP56" s="101">
        <f t="shared" si="56"/>
        <v>26.720505356456357</v>
      </c>
      <c r="AQ56" s="101">
        <f t="shared" si="56"/>
        <v>26.246110118867648</v>
      </c>
      <c r="AR56" s="101">
        <f t="shared" si="56"/>
        <v>25.798998984310366</v>
      </c>
      <c r="AS56" s="101">
        <f t="shared" si="56"/>
        <v>25.376602200057786</v>
      </c>
      <c r="AT56" s="101">
        <f t="shared" si="56"/>
        <v>24.976679236191774</v>
      </c>
      <c r="AU56" s="101">
        <f t="shared" si="56"/>
        <v>24.59726624215331</v>
      </c>
      <c r="AV56" s="101">
        <f t="shared" si="56"/>
        <v>24.236633428309144</v>
      </c>
      <c r="AW56" s="101">
        <f t="shared" si="56"/>
        <v>23.893250226599157</v>
      </c>
      <c r="AX56" s="101">
        <f t="shared" si="56"/>
        <v>23.565756603130549</v>
      </c>
      <c r="AY56" s="101">
        <f t="shared" si="56"/>
        <v>23.252939276543433</v>
      </c>
      <c r="AZ56" s="101">
        <f t="shared" si="56"/>
        <v>22.953711878809894</v>
      </c>
      <c r="BA56" s="101">
        <f t="shared" si="56"/>
        <v>22.667098307279794</v>
      </c>
      <c r="BB56" s="101">
        <f t="shared" si="56"/>
        <v>22.392218677447403</v>
      </c>
      <c r="BC56" s="101">
        <f t="shared" si="56"/>
        <v>22.128277408672542</v>
      </c>
      <c r="BD56" s="101">
        <f t="shared" si="56"/>
        <v>21.874553069679099</v>
      </c>
      <c r="BE56" s="101">
        <f t="shared" si="56"/>
        <v>21.63038968411362</v>
      </c>
      <c r="BF56" s="101">
        <f t="shared" si="56"/>
        <v>21.3951892539204</v>
      </c>
      <c r="BG56" s="101">
        <f t="shared" si="56"/>
        <v>21.16840530357182</v>
      </c>
      <c r="BH56" s="101">
        <f t="shared" si="56"/>
        <v>20.94953728410561</v>
      </c>
      <c r="BI56" s="101">
        <f t="shared" si="56"/>
        <v>20.7381257045807</v>
      </c>
      <c r="BJ56" s="101">
        <f t="shared" si="56"/>
        <v>20.533747881571575</v>
      </c>
      <c r="BK56" s="101">
        <f t="shared" si="56"/>
        <v>20.336014215895084</v>
      </c>
      <c r="BL56" s="101">
        <f t="shared" si="56"/>
        <v>20.144564920838832</v>
      </c>
      <c r="BM56" s="101">
        <f t="shared" si="56"/>
        <v>19.959067138457392</v>
      </c>
      <c r="BN56" s="101">
        <f t="shared" si="56"/>
        <v>19.779212390582526</v>
      </c>
      <c r="BO56" s="101">
        <f t="shared" si="56"/>
        <v>19.604714319493596</v>
      </c>
      <c r="BP56" s="101">
        <f t="shared" si="56"/>
        <v>19.435306680059846</v>
      </c>
      <c r="BQ56" s="101">
        <f t="shared" si="56"/>
        <v>0</v>
      </c>
      <c r="BR56" s="101">
        <f t="shared" si="56"/>
        <v>0</v>
      </c>
      <c r="BS56" s="101">
        <f t="shared" si="56"/>
        <v>0</v>
      </c>
      <c r="BT56" s="101">
        <f t="shared" si="56"/>
        <v>0</v>
      </c>
      <c r="BU56" s="101">
        <f t="shared" si="56"/>
        <v>0</v>
      </c>
      <c r="BV56" s="101">
        <f t="shared" si="56"/>
        <v>0</v>
      </c>
      <c r="BW56" s="101">
        <f t="shared" si="56"/>
        <v>0</v>
      </c>
      <c r="BX56" s="101">
        <f t="shared" si="56"/>
        <v>0</v>
      </c>
      <c r="BY56" s="101">
        <f t="shared" si="56"/>
        <v>0</v>
      </c>
      <c r="BZ56" s="101">
        <f t="shared" si="56"/>
        <v>0</v>
      </c>
      <c r="CA56" s="101">
        <f t="shared" si="56"/>
        <v>0</v>
      </c>
      <c r="CB56" s="101">
        <f t="shared" si="56"/>
        <v>0</v>
      </c>
      <c r="CC56" s="101">
        <f t="shared" si="56"/>
        <v>0</v>
      </c>
      <c r="CD56" s="101">
        <f t="shared" si="56"/>
        <v>0</v>
      </c>
      <c r="CE56" s="101">
        <f t="shared" si="56"/>
        <v>0</v>
      </c>
      <c r="CF56" s="101">
        <f t="shared" si="56"/>
        <v>0</v>
      </c>
      <c r="CG56" s="101">
        <f t="shared" ref="CG56:DE59" si="57">IF(CG$6&gt;$A56,0,CG$6^(LN($N56/100)/LN(2))*100)</f>
        <v>0</v>
      </c>
      <c r="CH56" s="101">
        <f t="shared" si="57"/>
        <v>0</v>
      </c>
      <c r="CI56" s="101">
        <f t="shared" si="57"/>
        <v>0</v>
      </c>
      <c r="CJ56" s="101">
        <f t="shared" si="57"/>
        <v>0</v>
      </c>
      <c r="CK56" s="101">
        <f t="shared" si="57"/>
        <v>0</v>
      </c>
      <c r="CL56" s="101">
        <f t="shared" si="57"/>
        <v>0</v>
      </c>
      <c r="CM56" s="101">
        <f t="shared" si="57"/>
        <v>0</v>
      </c>
      <c r="CN56" s="101">
        <f t="shared" si="57"/>
        <v>0</v>
      </c>
      <c r="CO56" s="101">
        <f t="shared" si="57"/>
        <v>0</v>
      </c>
      <c r="CP56" s="101">
        <f t="shared" si="57"/>
        <v>0</v>
      </c>
      <c r="CQ56" s="101">
        <f t="shared" si="57"/>
        <v>0</v>
      </c>
      <c r="CR56" s="101">
        <f t="shared" si="57"/>
        <v>0</v>
      </c>
      <c r="CS56" s="101">
        <f t="shared" si="57"/>
        <v>0</v>
      </c>
      <c r="CT56" s="101">
        <f t="shared" si="57"/>
        <v>0</v>
      </c>
      <c r="CU56" s="101">
        <f t="shared" si="57"/>
        <v>0</v>
      </c>
      <c r="CV56" s="101">
        <f t="shared" si="57"/>
        <v>0</v>
      </c>
      <c r="CW56" s="101">
        <f t="shared" si="57"/>
        <v>0</v>
      </c>
      <c r="CX56" s="101">
        <f t="shared" si="57"/>
        <v>0</v>
      </c>
      <c r="CY56" s="101">
        <f t="shared" si="57"/>
        <v>0</v>
      </c>
      <c r="CZ56" s="101">
        <f t="shared" si="57"/>
        <v>0</v>
      </c>
      <c r="DA56" s="101">
        <f t="shared" si="57"/>
        <v>0</v>
      </c>
      <c r="DB56" s="101">
        <f t="shared" si="57"/>
        <v>0</v>
      </c>
      <c r="DC56" s="101">
        <f t="shared" si="57"/>
        <v>0</v>
      </c>
      <c r="DD56" s="101">
        <f t="shared" si="57"/>
        <v>0</v>
      </c>
      <c r="DE56" s="101">
        <f t="shared" si="57"/>
        <v>0</v>
      </c>
      <c r="DF56" s="174">
        <f t="shared" si="24"/>
        <v>0.19435306680059847</v>
      </c>
      <c r="DH56">
        <f t="shared" si="25"/>
        <v>0.99965758190201792</v>
      </c>
    </row>
    <row r="57" spans="1:112" ht="16.149999999999999" hidden="1" customHeight="1">
      <c r="A57" s="24">
        <f t="shared" si="19"/>
        <v>50</v>
      </c>
      <c r="B57" s="78">
        <f t="shared" si="2"/>
        <v>28.382707608487181</v>
      </c>
      <c r="C57" s="5">
        <f t="shared" si="37"/>
        <v>2012.1713761479177</v>
      </c>
      <c r="D57" s="85">
        <f t="shared" si="7"/>
        <v>40.243427522958356</v>
      </c>
      <c r="E57" s="83">
        <v>84.131739397039993</v>
      </c>
      <c r="F57" s="81">
        <f t="shared" si="26"/>
        <v>28.382707608512447</v>
      </c>
      <c r="G57" s="5">
        <f t="shared" si="27"/>
        <v>1885.6204968279878</v>
      </c>
      <c r="H57" s="86">
        <f t="shared" si="28"/>
        <v>37.712409936559759</v>
      </c>
      <c r="I57" s="67">
        <f t="shared" si="29"/>
        <v>-0.24927792303661975</v>
      </c>
      <c r="J57" s="89">
        <f>$A57^(LN($O$2)/LN(2))*100</f>
        <v>28.382707608487181</v>
      </c>
      <c r="K57" s="5">
        <f t="shared" si="31"/>
        <v>1419.135380424359</v>
      </c>
      <c r="L57" s="81">
        <f>($A57^(1+(LN($O$2)/LN(2))) -($A57-1)^(1+(LN($O$2)/LN(2))))*100</f>
        <v>19.30802578542643</v>
      </c>
      <c r="M57" s="75">
        <f t="shared" si="33"/>
        <v>0.17718382013555792</v>
      </c>
      <c r="N57" s="83">
        <f t="shared" si="34"/>
        <v>74.721280750199085</v>
      </c>
      <c r="O57" s="85">
        <f t="shared" si="35"/>
        <v>31.122212337140972</v>
      </c>
      <c r="P57" s="5">
        <f t="shared" si="42"/>
        <v>1556.1106168570486</v>
      </c>
      <c r="Q57" s="94">
        <f t="shared" si="36"/>
        <v>19.308025785426427</v>
      </c>
      <c r="R57" s="8">
        <f t="shared" si="15"/>
        <v>2.5266899683629163E-11</v>
      </c>
      <c r="S57" s="4"/>
      <c r="T57" s="3"/>
      <c r="U57" s="101">
        <f t="shared" si="39"/>
        <v>74.721280750199085</v>
      </c>
      <c r="V57" s="101">
        <f t="shared" ref="V57:CG60" si="58">IF(V$6&gt;$A57,0,V$6^(LN($N57/100)/LN(2))*100)</f>
        <v>63.010651892794826</v>
      </c>
      <c r="W57" s="101">
        <f t="shared" si="58"/>
        <v>55.832697969500721</v>
      </c>
      <c r="X57" s="101">
        <f t="shared" si="58"/>
        <v>50.833121766937431</v>
      </c>
      <c r="Y57" s="101">
        <f t="shared" si="58"/>
        <v>47.082366103345855</v>
      </c>
      <c r="Z57" s="101">
        <f t="shared" si="58"/>
        <v>44.127899260994937</v>
      </c>
      <c r="AA57" s="101">
        <f t="shared" si="58"/>
        <v>41.718907000201341</v>
      </c>
      <c r="AB57" s="101">
        <f t="shared" si="58"/>
        <v>39.703422519549683</v>
      </c>
      <c r="AC57" s="101">
        <f t="shared" si="58"/>
        <v>37.983159629563879</v>
      </c>
      <c r="AD57" s="101">
        <f t="shared" si="58"/>
        <v>36.491291567408865</v>
      </c>
      <c r="AE57" s="101">
        <f t="shared" si="58"/>
        <v>35.180546959917628</v>
      </c>
      <c r="AF57" s="101">
        <f t="shared" si="58"/>
        <v>34.016395162966262</v>
      </c>
      <c r="AG57" s="101">
        <f t="shared" si="58"/>
        <v>32.97293149597305</v>
      </c>
      <c r="AH57" s="101">
        <f t="shared" si="58"/>
        <v>32.030281402805457</v>
      </c>
      <c r="AI57" s="101">
        <f t="shared" si="58"/>
        <v>31.172901625534898</v>
      </c>
      <c r="AJ57" s="101">
        <f t="shared" si="58"/>
        <v>30.388433180316245</v>
      </c>
      <c r="AK57" s="101">
        <f t="shared" si="58"/>
        <v>29.666905808270492</v>
      </c>
      <c r="AL57" s="101">
        <f t="shared" si="58"/>
        <v>29.000173141144952</v>
      </c>
      <c r="AM57" s="101">
        <f t="shared" si="58"/>
        <v>28.381503344602706</v>
      </c>
      <c r="AN57" s="101">
        <f t="shared" si="58"/>
        <v>27.805276990948702</v>
      </c>
      <c r="AO57" s="101">
        <f t="shared" si="58"/>
        <v>27.266760421457302</v>
      </c>
      <c r="AP57" s="101">
        <f t="shared" si="58"/>
        <v>26.761933239160474</v>
      </c>
      <c r="AQ57" s="101">
        <f t="shared" si="58"/>
        <v>26.287355263375677</v>
      </c>
      <c r="AR57" s="101">
        <f t="shared" si="58"/>
        <v>25.840062685722881</v>
      </c>
      <c r="AS57" s="101">
        <f t="shared" si="58"/>
        <v>25.417486130817164</v>
      </c>
      <c r="AT57" s="101">
        <f t="shared" si="58"/>
        <v>25.017385353318961</v>
      </c>
      <c r="AU57" s="101">
        <f t="shared" si="58"/>
        <v>24.637796714676842</v>
      </c>
      <c r="AV57" s="101">
        <f t="shared" si="58"/>
        <v>24.276990580256662</v>
      </c>
      <c r="AW57" s="101">
        <f t="shared" si="58"/>
        <v>23.933436492069067</v>
      </c>
      <c r="AX57" s="101">
        <f t="shared" si="58"/>
        <v>23.605774490801334</v>
      </c>
      <c r="AY57" s="101">
        <f t="shared" si="58"/>
        <v>23.292791341599308</v>
      </c>
      <c r="AZ57" s="101">
        <f t="shared" si="58"/>
        <v>22.993400700724795</v>
      </c>
      <c r="BA57" s="101">
        <f t="shared" si="58"/>
        <v>22.70662647225075</v>
      </c>
      <c r="BB57" s="101">
        <f t="shared" si="58"/>
        <v>22.431588764533036</v>
      </c>
      <c r="BC57" s="101">
        <f t="shared" si="58"/>
        <v>22.167491978894908</v>
      </c>
      <c r="BD57" s="101">
        <f t="shared" si="58"/>
        <v>21.913614657503086</v>
      </c>
      <c r="BE57" s="101">
        <f t="shared" si="58"/>
        <v>21.66930079083874</v>
      </c>
      <c r="BF57" s="101">
        <f t="shared" si="58"/>
        <v>21.433952342614173</v>
      </c>
      <c r="BG57" s="101">
        <f t="shared" si="58"/>
        <v>21.207022795247727</v>
      </c>
      <c r="BH57" s="101">
        <f t="shared" si="58"/>
        <v>20.988011554906883</v>
      </c>
      <c r="BI57" s="101">
        <f t="shared" si="58"/>
        <v>20.776459083777286</v>
      </c>
      <c r="BJ57" s="101">
        <f t="shared" si="58"/>
        <v>20.571942650214442</v>
      </c>
      <c r="BK57" s="101">
        <f t="shared" si="58"/>
        <v>20.374072606001278</v>
      </c>
      <c r="BL57" s="101">
        <f t="shared" si="58"/>
        <v>20.182489115004351</v>
      </c>
      <c r="BM57" s="101">
        <f t="shared" si="58"/>
        <v>19.996859269813946</v>
      </c>
      <c r="BN57" s="101">
        <f t="shared" si="58"/>
        <v>19.816874543029499</v>
      </c>
      <c r="BO57" s="101">
        <f t="shared" si="58"/>
        <v>19.642248528149178</v>
      </c>
      <c r="BP57" s="101">
        <f t="shared" si="58"/>
        <v>19.472714931885175</v>
      </c>
      <c r="BQ57" s="101">
        <f t="shared" si="58"/>
        <v>19.308025785426427</v>
      </c>
      <c r="BR57" s="101">
        <f t="shared" si="58"/>
        <v>0</v>
      </c>
      <c r="BS57" s="101">
        <f t="shared" si="58"/>
        <v>0</v>
      </c>
      <c r="BT57" s="101">
        <f t="shared" si="58"/>
        <v>0</v>
      </c>
      <c r="BU57" s="101">
        <f t="shared" si="58"/>
        <v>0</v>
      </c>
      <c r="BV57" s="101">
        <f t="shared" si="58"/>
        <v>0</v>
      </c>
      <c r="BW57" s="101">
        <f t="shared" si="58"/>
        <v>0</v>
      </c>
      <c r="BX57" s="101">
        <f t="shared" si="58"/>
        <v>0</v>
      </c>
      <c r="BY57" s="101">
        <f t="shared" si="58"/>
        <v>0</v>
      </c>
      <c r="BZ57" s="101">
        <f t="shared" si="58"/>
        <v>0</v>
      </c>
      <c r="CA57" s="101">
        <f t="shared" si="58"/>
        <v>0</v>
      </c>
      <c r="CB57" s="101">
        <f t="shared" si="58"/>
        <v>0</v>
      </c>
      <c r="CC57" s="101">
        <f t="shared" si="58"/>
        <v>0</v>
      </c>
      <c r="CD57" s="101">
        <f t="shared" si="58"/>
        <v>0</v>
      </c>
      <c r="CE57" s="101">
        <f t="shared" si="58"/>
        <v>0</v>
      </c>
      <c r="CF57" s="101">
        <f t="shared" si="58"/>
        <v>0</v>
      </c>
      <c r="CG57" s="101">
        <f t="shared" si="58"/>
        <v>0</v>
      </c>
      <c r="CH57" s="101">
        <f t="shared" si="57"/>
        <v>0</v>
      </c>
      <c r="CI57" s="101">
        <f t="shared" si="57"/>
        <v>0</v>
      </c>
      <c r="CJ57" s="101">
        <f t="shared" si="57"/>
        <v>0</v>
      </c>
      <c r="CK57" s="101">
        <f t="shared" si="57"/>
        <v>0</v>
      </c>
      <c r="CL57" s="101">
        <f t="shared" si="57"/>
        <v>0</v>
      </c>
      <c r="CM57" s="101">
        <f t="shared" si="57"/>
        <v>0</v>
      </c>
      <c r="CN57" s="101">
        <f t="shared" si="57"/>
        <v>0</v>
      </c>
      <c r="CO57" s="101">
        <f t="shared" si="57"/>
        <v>0</v>
      </c>
      <c r="CP57" s="101">
        <f t="shared" si="57"/>
        <v>0</v>
      </c>
      <c r="CQ57" s="101">
        <f t="shared" si="57"/>
        <v>0</v>
      </c>
      <c r="CR57" s="101">
        <f t="shared" si="57"/>
        <v>0</v>
      </c>
      <c r="CS57" s="101">
        <f t="shared" si="57"/>
        <v>0</v>
      </c>
      <c r="CT57" s="101">
        <f t="shared" si="57"/>
        <v>0</v>
      </c>
      <c r="CU57" s="101">
        <f t="shared" si="57"/>
        <v>0</v>
      </c>
      <c r="CV57" s="101">
        <f t="shared" si="57"/>
        <v>0</v>
      </c>
      <c r="CW57" s="101">
        <f t="shared" si="57"/>
        <v>0</v>
      </c>
      <c r="CX57" s="101">
        <f t="shared" si="57"/>
        <v>0</v>
      </c>
      <c r="CY57" s="101">
        <f t="shared" si="57"/>
        <v>0</v>
      </c>
      <c r="CZ57" s="101">
        <f t="shared" si="57"/>
        <v>0</v>
      </c>
      <c r="DA57" s="101">
        <f t="shared" si="57"/>
        <v>0</v>
      </c>
      <c r="DB57" s="101">
        <f t="shared" si="57"/>
        <v>0</v>
      </c>
      <c r="DC57" s="101">
        <f t="shared" si="57"/>
        <v>0</v>
      </c>
      <c r="DD57" s="101">
        <f t="shared" si="57"/>
        <v>0</v>
      </c>
      <c r="DE57" s="101">
        <f t="shared" si="57"/>
        <v>0</v>
      </c>
      <c r="DF57" s="174">
        <f t="shared" si="24"/>
        <v>0.19308025785426428</v>
      </c>
      <c r="DH57">
        <f t="shared" si="25"/>
        <v>0.99966754483199061</v>
      </c>
    </row>
    <row r="58" spans="1:112" ht="16.149999999999999" hidden="1" customHeight="1">
      <c r="A58" s="24">
        <f t="shared" si="19"/>
        <v>51</v>
      </c>
      <c r="B58" s="78">
        <f t="shared" si="2"/>
        <v>28.202342746652061</v>
      </c>
      <c r="C58" s="5">
        <f t="shared" si="37"/>
        <v>2040.3737188945697</v>
      </c>
      <c r="D58" s="85">
        <f t="shared" si="7"/>
        <v>40.007327821462148</v>
      </c>
      <c r="E58" s="83">
        <v>86.061735169000002</v>
      </c>
      <c r="F58" s="81">
        <f t="shared" si="26"/>
        <v>33.508229708146686</v>
      </c>
      <c r="G58" s="5">
        <f t="shared" si="27"/>
        <v>2176.6335761084638</v>
      </c>
      <c r="H58" s="86">
        <f t="shared" si="28"/>
        <v>42.67908972761694</v>
      </c>
      <c r="I58" s="67">
        <f t="shared" si="29"/>
        <v>-0.21655616681964548</v>
      </c>
      <c r="J58" s="89">
        <f t="shared" si="30"/>
        <v>28.202342746652061</v>
      </c>
      <c r="K58" s="5">
        <f t="shared" si="31"/>
        <v>1438.3194800792551</v>
      </c>
      <c r="L58" s="81">
        <f t="shared" si="32"/>
        <v>19.184099654896158</v>
      </c>
      <c r="M58" s="75">
        <f t="shared" si="33"/>
        <v>0.17629143438888209</v>
      </c>
      <c r="N58" s="83">
        <f t="shared" si="34"/>
        <v>74.746130487568379</v>
      </c>
      <c r="O58" s="85">
        <f t="shared" si="35"/>
        <v>30.925499925273424</v>
      </c>
      <c r="P58" s="5">
        <f t="shared" si="42"/>
        <v>1577.2004961889447</v>
      </c>
      <c r="Q58" s="94">
        <f t="shared" si="36"/>
        <v>19.184099654896169</v>
      </c>
      <c r="R58" s="8">
        <f t="shared" si="15"/>
        <v>5.3058869614946254</v>
      </c>
      <c r="S58" s="4"/>
      <c r="T58" s="3"/>
      <c r="U58" s="101">
        <f t="shared" si="39"/>
        <v>74.746130487568379</v>
      </c>
      <c r="V58" s="101">
        <f t="shared" si="58"/>
        <v>63.043868303342677</v>
      </c>
      <c r="W58" s="101">
        <f t="shared" si="58"/>
        <v>55.869840228645984</v>
      </c>
      <c r="X58" s="101">
        <f t="shared" si="58"/>
        <v>50.872383412733832</v>
      </c>
      <c r="Y58" s="101">
        <f t="shared" si="58"/>
        <v>47.122852066427271</v>
      </c>
      <c r="Z58" s="101">
        <f t="shared" si="58"/>
        <v>44.169110776225537</v>
      </c>
      <c r="AA58" s="101">
        <f t="shared" si="58"/>
        <v>41.760543680499694</v>
      </c>
      <c r="AB58" s="101">
        <f t="shared" si="58"/>
        <v>39.745293306492144</v>
      </c>
      <c r="AC58" s="101">
        <f t="shared" si="58"/>
        <v>38.025138087818114</v>
      </c>
      <c r="AD58" s="101">
        <f t="shared" si="58"/>
        <v>36.533291547393198</v>
      </c>
      <c r="AE58" s="101">
        <f t="shared" si="58"/>
        <v>35.222508495035534</v>
      </c>
      <c r="AF58" s="101">
        <f t="shared" si="58"/>
        <v>34.058275881569742</v>
      </c>
      <c r="AG58" s="101">
        <f t="shared" si="58"/>
        <v>33.014701175996159</v>
      </c>
      <c r="AH58" s="101">
        <f t="shared" si="58"/>
        <v>32.071918401495459</v>
      </c>
      <c r="AI58" s="101">
        <f t="shared" si="58"/>
        <v>31.214390471744291</v>
      </c>
      <c r="AJ58" s="101">
        <f t="shared" si="58"/>
        <v>30.429762911421793</v>
      </c>
      <c r="AK58" s="101">
        <f t="shared" si="58"/>
        <v>29.708068797537397</v>
      </c>
      <c r="AL58" s="101">
        <f t="shared" si="58"/>
        <v>29.041164256038243</v>
      </c>
      <c r="AM58" s="101">
        <f t="shared" si="58"/>
        <v>28.422319333198594</v>
      </c>
      <c r="AN58" s="101">
        <f t="shared" si="58"/>
        <v>27.845916028521156</v>
      </c>
      <c r="AO58" s="101">
        <f t="shared" si="58"/>
        <v>27.307221771418305</v>
      </c>
      <c r="AP58" s="101">
        <f t="shared" si="58"/>
        <v>26.80221699685308</v>
      </c>
      <c r="AQ58" s="101">
        <f t="shared" si="58"/>
        <v>26.327462160694115</v>
      </c>
      <c r="AR58" s="101">
        <f t="shared" si="58"/>
        <v>25.87999394092197</v>
      </c>
      <c r="AS58" s="101">
        <f t="shared" si="58"/>
        <v>25.457243332254137</v>
      </c>
      <c r="AT58" s="101">
        <f t="shared" si="58"/>
        <v>25.056970368922176</v>
      </c>
      <c r="AU58" s="101">
        <f t="shared" si="58"/>
        <v>24.677211621090862</v>
      </c>
      <c r="AV58" s="101">
        <f t="shared" si="58"/>
        <v>24.316237607155848</v>
      </c>
      <c r="AW58" s="101">
        <f t="shared" si="58"/>
        <v>23.972517978248252</v>
      </c>
      <c r="AX58" s="101">
        <f t="shared" si="58"/>
        <v>23.644692849469834</v>
      </c>
      <c r="AY58" s="101">
        <f t="shared" si="58"/>
        <v>23.331549032909095</v>
      </c>
      <c r="AZ58" s="101">
        <f t="shared" si="58"/>
        <v>23.032000210014786</v>
      </c>
      <c r="BA58" s="101">
        <f t="shared" si="58"/>
        <v>22.745070292829016</v>
      </c>
      <c r="BB58" s="101">
        <f t="shared" si="58"/>
        <v>22.469879384076592</v>
      </c>
      <c r="BC58" s="101">
        <f t="shared" si="58"/>
        <v>22.205631868743893</v>
      </c>
      <c r="BD58" s="101">
        <f t="shared" si="58"/>
        <v>21.951606264278041</v>
      </c>
      <c r="BE58" s="101">
        <f t="shared" si="58"/>
        <v>21.707146529927414</v>
      </c>
      <c r="BF58" s="101">
        <f t="shared" si="58"/>
        <v>21.471654593165944</v>
      </c>
      <c r="BG58" s="101">
        <f t="shared" si="58"/>
        <v>21.24458389638599</v>
      </c>
      <c r="BH58" s="101">
        <f t="shared" si="58"/>
        <v>21.025433802926159</v>
      </c>
      <c r="BI58" s="101">
        <f t="shared" si="58"/>
        <v>20.813744730137142</v>
      </c>
      <c r="BJ58" s="101">
        <f t="shared" si="58"/>
        <v>20.609093900177879</v>
      </c>
      <c r="BK58" s="101">
        <f t="shared" si="58"/>
        <v>20.41109161779401</v>
      </c>
      <c r="BL58" s="101">
        <f t="shared" si="58"/>
        <v>20.219377999394322</v>
      </c>
      <c r="BM58" s="101">
        <f t="shared" si="58"/>
        <v>20.033620090029032</v>
      </c>
      <c r="BN58" s="101">
        <f t="shared" si="58"/>
        <v>19.853509314946237</v>
      </c>
      <c r="BO58" s="101">
        <f t="shared" si="58"/>
        <v>19.678759220697607</v>
      </c>
      <c r="BP58" s="101">
        <f t="shared" si="58"/>
        <v>19.509103467624829</v>
      </c>
      <c r="BQ58" s="101">
        <f t="shared" si="58"/>
        <v>19.344294041256322</v>
      </c>
      <c r="BR58" s="101">
        <f t="shared" si="58"/>
        <v>19.184099654896169</v>
      </c>
      <c r="BS58" s="101">
        <f t="shared" si="58"/>
        <v>0</v>
      </c>
      <c r="BT58" s="101">
        <f t="shared" si="58"/>
        <v>0</v>
      </c>
      <c r="BU58" s="101">
        <f t="shared" si="58"/>
        <v>0</v>
      </c>
      <c r="BV58" s="101">
        <f t="shared" si="58"/>
        <v>0</v>
      </c>
      <c r="BW58" s="101">
        <f t="shared" si="58"/>
        <v>0</v>
      </c>
      <c r="BX58" s="101">
        <f t="shared" si="58"/>
        <v>0</v>
      </c>
      <c r="BY58" s="101">
        <f t="shared" si="58"/>
        <v>0</v>
      </c>
      <c r="BZ58" s="101">
        <f t="shared" si="58"/>
        <v>0</v>
      </c>
      <c r="CA58" s="101">
        <f t="shared" si="58"/>
        <v>0</v>
      </c>
      <c r="CB58" s="101">
        <f t="shared" si="58"/>
        <v>0</v>
      </c>
      <c r="CC58" s="101">
        <f t="shared" si="58"/>
        <v>0</v>
      </c>
      <c r="CD58" s="101">
        <f t="shared" si="58"/>
        <v>0</v>
      </c>
      <c r="CE58" s="101">
        <f t="shared" si="58"/>
        <v>0</v>
      </c>
      <c r="CF58" s="101">
        <f t="shared" si="58"/>
        <v>0</v>
      </c>
      <c r="CG58" s="101">
        <f t="shared" si="58"/>
        <v>0</v>
      </c>
      <c r="CH58" s="101">
        <f t="shared" si="57"/>
        <v>0</v>
      </c>
      <c r="CI58" s="101">
        <f t="shared" si="57"/>
        <v>0</v>
      </c>
      <c r="CJ58" s="101">
        <f t="shared" si="57"/>
        <v>0</v>
      </c>
      <c r="CK58" s="101">
        <f t="shared" si="57"/>
        <v>0</v>
      </c>
      <c r="CL58" s="101">
        <f t="shared" si="57"/>
        <v>0</v>
      </c>
      <c r="CM58" s="101">
        <f t="shared" si="57"/>
        <v>0</v>
      </c>
      <c r="CN58" s="101">
        <f t="shared" si="57"/>
        <v>0</v>
      </c>
      <c r="CO58" s="101">
        <f t="shared" si="57"/>
        <v>0</v>
      </c>
      <c r="CP58" s="101">
        <f t="shared" si="57"/>
        <v>0</v>
      </c>
      <c r="CQ58" s="101">
        <f t="shared" si="57"/>
        <v>0</v>
      </c>
      <c r="CR58" s="101">
        <f t="shared" si="57"/>
        <v>0</v>
      </c>
      <c r="CS58" s="101">
        <f t="shared" si="57"/>
        <v>0</v>
      </c>
      <c r="CT58" s="101">
        <f t="shared" si="57"/>
        <v>0</v>
      </c>
      <c r="CU58" s="101">
        <f t="shared" si="57"/>
        <v>0</v>
      </c>
      <c r="CV58" s="101">
        <f t="shared" si="57"/>
        <v>0</v>
      </c>
      <c r="CW58" s="101">
        <f t="shared" si="57"/>
        <v>0</v>
      </c>
      <c r="CX58" s="101">
        <f t="shared" si="57"/>
        <v>0</v>
      </c>
      <c r="CY58" s="101">
        <f t="shared" si="57"/>
        <v>0</v>
      </c>
      <c r="CZ58" s="101">
        <f t="shared" si="57"/>
        <v>0</v>
      </c>
      <c r="DA58" s="101">
        <f t="shared" si="57"/>
        <v>0</v>
      </c>
      <c r="DB58" s="101">
        <f t="shared" si="57"/>
        <v>0</v>
      </c>
      <c r="DC58" s="101">
        <f t="shared" si="57"/>
        <v>0</v>
      </c>
      <c r="DD58" s="101">
        <f t="shared" si="57"/>
        <v>0</v>
      </c>
      <c r="DE58" s="101">
        <f t="shared" si="57"/>
        <v>0</v>
      </c>
      <c r="DF58" s="174">
        <f t="shared" si="24"/>
        <v>0.1918409965489617</v>
      </c>
      <c r="DH58">
        <f t="shared" si="25"/>
        <v>0.99967701814103538</v>
      </c>
    </row>
    <row r="59" spans="1:112" ht="16.149999999999999" hidden="1" customHeight="1">
      <c r="A59" s="24">
        <f t="shared" si="19"/>
        <v>52</v>
      </c>
      <c r="B59" s="78">
        <f t="shared" si="2"/>
        <v>28.026593386247928</v>
      </c>
      <c r="C59" s="5">
        <f t="shared" si="37"/>
        <v>2068.4003122808176</v>
      </c>
      <c r="D59" s="85">
        <f t="shared" si="7"/>
        <v>39.776929082323413</v>
      </c>
      <c r="E59" s="83">
        <v>86.061735169000002</v>
      </c>
      <c r="F59" s="81">
        <f t="shared" si="26"/>
        <v>33.36623867481272</v>
      </c>
      <c r="G59" s="5">
        <f t="shared" si="27"/>
        <v>2209.9998147832762</v>
      </c>
      <c r="H59" s="86">
        <f t="shared" si="28"/>
        <v>42.499996438139924</v>
      </c>
      <c r="I59" s="67">
        <f t="shared" si="29"/>
        <v>-0.21655616681964548</v>
      </c>
      <c r="J59" s="89">
        <f t="shared" si="30"/>
        <v>28.026593386247928</v>
      </c>
      <c r="K59" s="5">
        <f t="shared" si="31"/>
        <v>1457.3828560848922</v>
      </c>
      <c r="L59" s="81">
        <f t="shared" si="32"/>
        <v>19.063376005638055</v>
      </c>
      <c r="M59" s="75">
        <f t="shared" si="33"/>
        <v>0.1754250635819545</v>
      </c>
      <c r="N59" s="83">
        <f t="shared" si="34"/>
        <v>74.770279931575985</v>
      </c>
      <c r="O59" s="85">
        <f t="shared" si="35"/>
        <v>30.73371501545909</v>
      </c>
      <c r="P59" s="5">
        <f t="shared" si="42"/>
        <v>1598.1531808038726</v>
      </c>
      <c r="Q59" s="94">
        <f t="shared" si="36"/>
        <v>19.063376005638059</v>
      </c>
      <c r="R59" s="8">
        <f t="shared" si="15"/>
        <v>5.3396452885647925</v>
      </c>
      <c r="S59" s="4"/>
      <c r="T59" s="3"/>
      <c r="U59" s="101">
        <f t="shared" si="39"/>
        <v>74.770279931575985</v>
      </c>
      <c r="V59" s="101">
        <f t="shared" si="58"/>
        <v>63.076154828164817</v>
      </c>
      <c r="W59" s="101">
        <f t="shared" si="58"/>
        <v>55.905947610462349</v>
      </c>
      <c r="X59" s="101">
        <f t="shared" si="58"/>
        <v>50.910555157347673</v>
      </c>
      <c r="Y59" s="101">
        <f t="shared" si="58"/>
        <v>47.162217535093113</v>
      </c>
      <c r="Z59" s="101">
        <f t="shared" si="58"/>
        <v>44.209184637599051</v>
      </c>
      <c r="AA59" s="101">
        <f t="shared" si="58"/>
        <v>41.80103352674292</v>
      </c>
      <c r="AB59" s="101">
        <f t="shared" si="58"/>
        <v>39.786013079066201</v>
      </c>
      <c r="AC59" s="101">
        <f t="shared" si="58"/>
        <v>38.065964605868245</v>
      </c>
      <c r="AD59" s="101">
        <f t="shared" si="58"/>
        <v>36.574140837610358</v>
      </c>
      <c r="AE59" s="101">
        <f t="shared" si="58"/>
        <v>35.263322072927942</v>
      </c>
      <c r="AF59" s="101">
        <f t="shared" si="58"/>
        <v>34.099012395723172</v>
      </c>
      <c r="AG59" s="101">
        <f t="shared" si="58"/>
        <v>33.055331109000093</v>
      </c>
      <c r="AH59" s="101">
        <f t="shared" si="58"/>
        <v>32.11242059492686</v>
      </c>
      <c r="AI59" s="101">
        <f t="shared" si="58"/>
        <v>31.254749782237607</v>
      </c>
      <c r="AJ59" s="101">
        <f t="shared" si="58"/>
        <v>30.469968591315343</v>
      </c>
      <c r="AK59" s="101">
        <f t="shared" si="58"/>
        <v>29.74811335283124</v>
      </c>
      <c r="AL59" s="101">
        <f t="shared" si="58"/>
        <v>29.081042626486454</v>
      </c>
      <c r="AM59" s="101">
        <f t="shared" si="58"/>
        <v>28.462028294462328</v>
      </c>
      <c r="AN59" s="101">
        <f t="shared" si="58"/>
        <v>27.885453750281243</v>
      </c>
      <c r="AO59" s="101">
        <f t="shared" si="58"/>
        <v>27.346587486850115</v>
      </c>
      <c r="AP59" s="101">
        <f t="shared" si="58"/>
        <v>26.841410752800808</v>
      </c>
      <c r="AQ59" s="101">
        <f t="shared" si="58"/>
        <v>26.366484627101443</v>
      </c>
      <c r="AR59" s="101">
        <f t="shared" si="58"/>
        <v>25.918846264293393</v>
      </c>
      <c r="AS59" s="101">
        <f t="shared" si="58"/>
        <v>25.495927022185011</v>
      </c>
      <c r="AT59" s="101">
        <f t="shared" si="58"/>
        <v>25.095487209705709</v>
      </c>
      <c r="AU59" s="101">
        <f t="shared" si="58"/>
        <v>24.715563602508698</v>
      </c>
      <c r="AV59" s="101">
        <f t="shared" si="58"/>
        <v>24.354426870060301</v>
      </c>
      <c r="AW59" s="101">
        <f t="shared" si="58"/>
        <v>24.010546771631873</v>
      </c>
      <c r="AX59" s="101">
        <f t="shared" si="58"/>
        <v>23.682563496514067</v>
      </c>
      <c r="AY59" s="101">
        <f t="shared" si="58"/>
        <v>23.369263904092694</v>
      </c>
      <c r="AZ59" s="101">
        <f t="shared" si="58"/>
        <v>23.069561701802172</v>
      </c>
      <c r="BA59" s="101">
        <f t="shared" si="58"/>
        <v>22.78248081078976</v>
      </c>
      <c r="BB59" s="101">
        <f t="shared" si="58"/>
        <v>22.507141329538534</v>
      </c>
      <c r="BC59" s="101">
        <f t="shared" si="58"/>
        <v>22.242747628274447</v>
      </c>
      <c r="BD59" s="101">
        <f t="shared" si="58"/>
        <v>21.988578201436386</v>
      </c>
      <c r="BE59" s="101">
        <f t="shared" si="58"/>
        <v>21.743976978844859</v>
      </c>
      <c r="BF59" s="101">
        <f t="shared" si="58"/>
        <v>21.508345853601465</v>
      </c>
      <c r="BG59" s="101">
        <f t="shared" si="58"/>
        <v>21.281138229973841</v>
      </c>
      <c r="BH59" s="101">
        <f t="shared" si="58"/>
        <v>21.06185343038808</v>
      </c>
      <c r="BI59" s="101">
        <f t="shared" si="58"/>
        <v>20.85003182927543</v>
      </c>
      <c r="BJ59" s="101">
        <f t="shared" si="58"/>
        <v>20.645250604500536</v>
      </c>
      <c r="BK59" s="101">
        <f t="shared" si="58"/>
        <v>20.447120015651162</v>
      </c>
      <c r="BL59" s="101">
        <f t="shared" si="58"/>
        <v>20.255280133527556</v>
      </c>
      <c r="BM59" s="101">
        <f t="shared" si="58"/>
        <v>20.069397957453301</v>
      </c>
      <c r="BN59" s="101">
        <f t="shared" si="58"/>
        <v>19.88916486709871</v>
      </c>
      <c r="BO59" s="101">
        <f t="shared" si="58"/>
        <v>19.714294363799702</v>
      </c>
      <c r="BP59" s="101">
        <f t="shared" si="58"/>
        <v>19.544520063213245</v>
      </c>
      <c r="BQ59" s="101">
        <f t="shared" si="58"/>
        <v>19.379593906846999</v>
      </c>
      <c r="BR59" s="101">
        <f t="shared" si="58"/>
        <v>19.219284564751259</v>
      </c>
      <c r="BS59" s="101">
        <f t="shared" si="58"/>
        <v>19.063376005638059</v>
      </c>
      <c r="BT59" s="101">
        <f t="shared" si="58"/>
        <v>0</v>
      </c>
      <c r="BU59" s="101">
        <f t="shared" si="58"/>
        <v>0</v>
      </c>
      <c r="BV59" s="101">
        <f t="shared" si="58"/>
        <v>0</v>
      </c>
      <c r="BW59" s="101">
        <f t="shared" si="58"/>
        <v>0</v>
      </c>
      <c r="BX59" s="101">
        <f t="shared" si="58"/>
        <v>0</v>
      </c>
      <c r="BY59" s="101">
        <f t="shared" si="58"/>
        <v>0</v>
      </c>
      <c r="BZ59" s="101">
        <f t="shared" si="58"/>
        <v>0</v>
      </c>
      <c r="CA59" s="101">
        <f t="shared" si="58"/>
        <v>0</v>
      </c>
      <c r="CB59" s="101">
        <f t="shared" si="58"/>
        <v>0</v>
      </c>
      <c r="CC59" s="101">
        <f t="shared" si="58"/>
        <v>0</v>
      </c>
      <c r="CD59" s="101">
        <f t="shared" si="58"/>
        <v>0</v>
      </c>
      <c r="CE59" s="101">
        <f t="shared" si="58"/>
        <v>0</v>
      </c>
      <c r="CF59" s="101">
        <f t="shared" si="58"/>
        <v>0</v>
      </c>
      <c r="CG59" s="101">
        <f t="shared" si="58"/>
        <v>0</v>
      </c>
      <c r="CH59" s="101">
        <f t="shared" si="57"/>
        <v>0</v>
      </c>
      <c r="CI59" s="101">
        <f t="shared" si="57"/>
        <v>0</v>
      </c>
      <c r="CJ59" s="101">
        <f t="shared" si="57"/>
        <v>0</v>
      </c>
      <c r="CK59" s="101">
        <f t="shared" si="57"/>
        <v>0</v>
      </c>
      <c r="CL59" s="101">
        <f t="shared" si="57"/>
        <v>0</v>
      </c>
      <c r="CM59" s="101">
        <f t="shared" si="57"/>
        <v>0</v>
      </c>
      <c r="CN59" s="101">
        <f t="shared" si="57"/>
        <v>0</v>
      </c>
      <c r="CO59" s="101">
        <f t="shared" si="57"/>
        <v>0</v>
      </c>
      <c r="CP59" s="101">
        <f t="shared" si="57"/>
        <v>0</v>
      </c>
      <c r="CQ59" s="101">
        <f t="shared" si="57"/>
        <v>0</v>
      </c>
      <c r="CR59" s="101">
        <f t="shared" si="57"/>
        <v>0</v>
      </c>
      <c r="CS59" s="101">
        <f t="shared" si="57"/>
        <v>0</v>
      </c>
      <c r="CT59" s="101">
        <f t="shared" si="57"/>
        <v>0</v>
      </c>
      <c r="CU59" s="101">
        <f t="shared" si="57"/>
        <v>0</v>
      </c>
      <c r="CV59" s="101">
        <f t="shared" si="57"/>
        <v>0</v>
      </c>
      <c r="CW59" s="101">
        <f t="shared" si="57"/>
        <v>0</v>
      </c>
      <c r="CX59" s="101">
        <f t="shared" si="57"/>
        <v>0</v>
      </c>
      <c r="CY59" s="101">
        <f t="shared" si="57"/>
        <v>0</v>
      </c>
      <c r="CZ59" s="101">
        <f t="shared" si="57"/>
        <v>0</v>
      </c>
      <c r="DA59" s="101">
        <f t="shared" si="57"/>
        <v>0</v>
      </c>
      <c r="DB59" s="101">
        <f t="shared" si="57"/>
        <v>0</v>
      </c>
      <c r="DC59" s="101">
        <f t="shared" si="57"/>
        <v>0</v>
      </c>
      <c r="DD59" s="101">
        <f t="shared" si="57"/>
        <v>0</v>
      </c>
      <c r="DE59" s="101">
        <f t="shared" si="57"/>
        <v>0</v>
      </c>
      <c r="DF59" s="174">
        <f t="shared" si="24"/>
        <v>0.19063376005638058</v>
      </c>
      <c r="DH59">
        <f t="shared" si="25"/>
        <v>0.99968603514656862</v>
      </c>
    </row>
    <row r="60" spans="1:112" ht="16.149999999999999" hidden="1" customHeight="1">
      <c r="A60" s="24">
        <f t="shared" si="19"/>
        <v>53</v>
      </c>
      <c r="B60" s="78">
        <f t="shared" si="2"/>
        <v>27.855256006419587</v>
      </c>
      <c r="C60" s="5">
        <f t="shared" si="37"/>
        <v>2096.2555682872371</v>
      </c>
      <c r="D60" s="85">
        <f t="shared" si="7"/>
        <v>39.551991854476171</v>
      </c>
      <c r="E60" s="83">
        <v>86.061735169000002</v>
      </c>
      <c r="F60" s="81">
        <f t="shared" si="26"/>
        <v>33.22756307015382</v>
      </c>
      <c r="G60" s="5">
        <f t="shared" si="27"/>
        <v>2243.22737785343</v>
      </c>
      <c r="H60" s="86">
        <f t="shared" si="28"/>
        <v>42.325044865159057</v>
      </c>
      <c r="I60" s="67">
        <f t="shared" si="29"/>
        <v>-0.21655616681964548</v>
      </c>
      <c r="J60" s="89">
        <f t="shared" si="30"/>
        <v>27.855256006419587</v>
      </c>
      <c r="K60" s="5">
        <f t="shared" si="31"/>
        <v>1476.3285683402382</v>
      </c>
      <c r="L60" s="81">
        <f t="shared" si="32"/>
        <v>18.945712255345448</v>
      </c>
      <c r="M60" s="75">
        <f t="shared" si="33"/>
        <v>0.17458343004804491</v>
      </c>
      <c r="N60" s="83">
        <f t="shared" si="34"/>
        <v>74.793762544270777</v>
      </c>
      <c r="O60" s="85">
        <f t="shared" si="35"/>
        <v>30.546644877794087</v>
      </c>
      <c r="P60" s="5">
        <f t="shared" si="42"/>
        <v>1618.9721785230865</v>
      </c>
      <c r="Q60" s="94">
        <f t="shared" si="36"/>
        <v>18.945712255345445</v>
      </c>
      <c r="R60" s="8">
        <f t="shared" si="15"/>
        <v>5.3723070637342332</v>
      </c>
      <c r="S60" s="4"/>
      <c r="T60" s="3"/>
      <c r="U60" s="101">
        <f t="shared" ref="U60:U91" si="59">IF(U$6&gt;$A60,0,U$6^(LN($N60/100)/LN(2))*100)</f>
        <v>74.793762544270777</v>
      </c>
      <c r="V60" s="101">
        <f t="shared" si="58"/>
        <v>63.107555685113347</v>
      </c>
      <c r="W60" s="101">
        <f t="shared" si="58"/>
        <v>55.941069155287629</v>
      </c>
      <c r="X60" s="101">
        <f t="shared" si="58"/>
        <v>50.947688509351316</v>
      </c>
      <c r="Y60" s="101">
        <f t="shared" si="58"/>
        <v>47.200515346617138</v>
      </c>
      <c r="Z60" s="101">
        <f t="shared" si="58"/>
        <v>44.248174390860981</v>
      </c>
      <c r="AA60" s="101">
        <f t="shared" si="58"/>
        <v>41.840430428732127</v>
      </c>
      <c r="AB60" s="101">
        <f t="shared" si="58"/>
        <v>39.825635845496826</v>
      </c>
      <c r="AC60" s="101">
        <f t="shared" si="58"/>
        <v>38.105693165478947</v>
      </c>
      <c r="AD60" s="101">
        <f t="shared" si="58"/>
        <v>36.61389329800874</v>
      </c>
      <c r="AE60" s="101">
        <f t="shared" si="58"/>
        <v>35.303041368020907</v>
      </c>
      <c r="AF60" s="101">
        <f t="shared" si="58"/>
        <v>34.138658151515955</v>
      </c>
      <c r="AG60" s="101">
        <f t="shared" si="58"/>
        <v>33.09487448407539</v>
      </c>
      <c r="AH60" s="101">
        <f t="shared" si="58"/>
        <v>32.151840896316976</v>
      </c>
      <c r="AI60" s="101">
        <f t="shared" si="58"/>
        <v>31.294032182366728</v>
      </c>
      <c r="AJ60" s="101">
        <f t="shared" si="58"/>
        <v>30.509102550392971</v>
      </c>
      <c r="AK60" s="101">
        <f t="shared" si="58"/>
        <v>29.787091506026879</v>
      </c>
      <c r="AL60" s="101">
        <f t="shared" si="58"/>
        <v>29.119859984829144</v>
      </c>
      <c r="AM60" s="101">
        <f t="shared" si="58"/>
        <v>28.500681662036747</v>
      </c>
      <c r="AN60" s="101">
        <f t="shared" si="58"/>
        <v>27.923941293358656</v>
      </c>
      <c r="AO60" s="101">
        <f t="shared" si="58"/>
        <v>27.384908411525327</v>
      </c>
      <c r="AP60" s="101">
        <f t="shared" si="58"/>
        <v>26.879565061271428</v>
      </c>
      <c r="AQ60" s="101">
        <f t="shared" si="58"/>
        <v>26.404472931703239</v>
      </c>
      <c r="AR60" s="101">
        <f t="shared" si="58"/>
        <v>25.956669644458881</v>
      </c>
      <c r="AS60" s="101">
        <f t="shared" si="58"/>
        <v>25.533586913645184</v>
      </c>
      <c r="AT60" s="101">
        <f t="shared" si="58"/>
        <v>25.132985318147373</v>
      </c>
      <c r="AU60" s="101">
        <f t="shared" si="58"/>
        <v>24.752901835943806</v>
      </c>
      <c r="AV60" s="101">
        <f t="shared" si="58"/>
        <v>24.391607285626524</v>
      </c>
      <c r="AW60" s="101">
        <f t="shared" si="58"/>
        <v>24.047571533603058</v>
      </c>
      <c r="AX60" s="101">
        <f t="shared" si="58"/>
        <v>23.719434843075099</v>
      </c>
      <c r="AY60" s="101">
        <f t="shared" si="58"/>
        <v>23.405984121007045</v>
      </c>
      <c r="AZ60" s="101">
        <f t="shared" si="58"/>
        <v>23.106133101528847</v>
      </c>
      <c r="BA60" s="101">
        <f t="shared" si="58"/>
        <v>22.818905715928977</v>
      </c>
      <c r="BB60" s="101">
        <f t="shared" si="58"/>
        <v>22.543422059730407</v>
      </c>
      <c r="BC60" s="101">
        <f t="shared" si="58"/>
        <v>22.278886489862394</v>
      </c>
      <c r="BD60" s="101">
        <f t="shared" si="58"/>
        <v>22.02457747935118</v>
      </c>
      <c r="BE60" s="101">
        <f t="shared" si="58"/>
        <v>21.779838930277233</v>
      </c>
      <c r="BF60" s="101">
        <f t="shared" si="58"/>
        <v>21.544072703118424</v>
      </c>
      <c r="BG60" s="101">
        <f t="shared" si="58"/>
        <v>21.316732165802289</v>
      </c>
      <c r="BH60" s="101">
        <f t="shared" si="58"/>
        <v>21.097316601643541</v>
      </c>
      <c r="BI60" s="101">
        <f t="shared" si="58"/>
        <v>20.885366343956242</v>
      </c>
      <c r="BJ60" s="101">
        <f t="shared" si="58"/>
        <v>20.680458528102129</v>
      </c>
      <c r="BK60" s="101">
        <f t="shared" si="58"/>
        <v>20.482203370282289</v>
      </c>
      <c r="BL60" s="101">
        <f t="shared" si="58"/>
        <v>20.290240897432284</v>
      </c>
      <c r="BM60" s="101">
        <f t="shared" si="58"/>
        <v>20.10423806486012</v>
      </c>
      <c r="BN60" s="101">
        <f t="shared" si="58"/>
        <v>19.923886208332604</v>
      </c>
      <c r="BO60" s="101">
        <f t="shared" si="58"/>
        <v>19.748898785604375</v>
      </c>
      <c r="BP60" s="101">
        <f t="shared" si="58"/>
        <v>19.579009369240453</v>
      </c>
      <c r="BQ60" s="101">
        <f t="shared" si="58"/>
        <v>19.41396985827739</v>
      </c>
      <c r="BR60" s="101">
        <f t="shared" si="58"/>
        <v>19.253548881017583</v>
      </c>
      <c r="BS60" s="101">
        <f t="shared" si="58"/>
        <v>19.097530365226774</v>
      </c>
      <c r="BT60" s="101">
        <f t="shared" si="58"/>
        <v>18.945712255345445</v>
      </c>
      <c r="BU60" s="101">
        <f t="shared" si="58"/>
        <v>0</v>
      </c>
      <c r="BV60" s="101">
        <f t="shared" si="58"/>
        <v>0</v>
      </c>
      <c r="BW60" s="101">
        <f t="shared" si="58"/>
        <v>0</v>
      </c>
      <c r="BX60" s="101">
        <f t="shared" si="58"/>
        <v>0</v>
      </c>
      <c r="BY60" s="101">
        <f t="shared" si="58"/>
        <v>0</v>
      </c>
      <c r="BZ60" s="101">
        <f t="shared" si="58"/>
        <v>0</v>
      </c>
      <c r="CA60" s="101">
        <f t="shared" si="58"/>
        <v>0</v>
      </c>
      <c r="CB60" s="101">
        <f t="shared" si="58"/>
        <v>0</v>
      </c>
      <c r="CC60" s="101">
        <f t="shared" si="58"/>
        <v>0</v>
      </c>
      <c r="CD60" s="101">
        <f t="shared" si="58"/>
        <v>0</v>
      </c>
      <c r="CE60" s="101">
        <f t="shared" si="58"/>
        <v>0</v>
      </c>
      <c r="CF60" s="101">
        <f t="shared" si="58"/>
        <v>0</v>
      </c>
      <c r="CG60" s="101">
        <f t="shared" ref="CG60:DE63" si="60">IF(CG$6&gt;$A60,0,CG$6^(LN($N60/100)/LN(2))*100)</f>
        <v>0</v>
      </c>
      <c r="CH60" s="101">
        <f t="shared" si="60"/>
        <v>0</v>
      </c>
      <c r="CI60" s="101">
        <f t="shared" si="60"/>
        <v>0</v>
      </c>
      <c r="CJ60" s="101">
        <f t="shared" si="60"/>
        <v>0</v>
      </c>
      <c r="CK60" s="101">
        <f t="shared" si="60"/>
        <v>0</v>
      </c>
      <c r="CL60" s="101">
        <f t="shared" si="60"/>
        <v>0</v>
      </c>
      <c r="CM60" s="101">
        <f t="shared" si="60"/>
        <v>0</v>
      </c>
      <c r="CN60" s="101">
        <f t="shared" si="60"/>
        <v>0</v>
      </c>
      <c r="CO60" s="101">
        <f t="shared" si="60"/>
        <v>0</v>
      </c>
      <c r="CP60" s="101">
        <f t="shared" si="60"/>
        <v>0</v>
      </c>
      <c r="CQ60" s="101">
        <f t="shared" si="60"/>
        <v>0</v>
      </c>
      <c r="CR60" s="101">
        <f t="shared" si="60"/>
        <v>0</v>
      </c>
      <c r="CS60" s="101">
        <f t="shared" si="60"/>
        <v>0</v>
      </c>
      <c r="CT60" s="101">
        <f t="shared" si="60"/>
        <v>0</v>
      </c>
      <c r="CU60" s="101">
        <f t="shared" si="60"/>
        <v>0</v>
      </c>
      <c r="CV60" s="101">
        <f t="shared" si="60"/>
        <v>0</v>
      </c>
      <c r="CW60" s="101">
        <f t="shared" si="60"/>
        <v>0</v>
      </c>
      <c r="CX60" s="101">
        <f t="shared" si="60"/>
        <v>0</v>
      </c>
      <c r="CY60" s="101">
        <f t="shared" si="60"/>
        <v>0</v>
      </c>
      <c r="CZ60" s="101">
        <f t="shared" si="60"/>
        <v>0</v>
      </c>
      <c r="DA60" s="101">
        <f t="shared" si="60"/>
        <v>0</v>
      </c>
      <c r="DB60" s="101">
        <f t="shared" si="60"/>
        <v>0</v>
      </c>
      <c r="DC60" s="101">
        <f t="shared" si="60"/>
        <v>0</v>
      </c>
      <c r="DD60" s="101">
        <f t="shared" si="60"/>
        <v>0</v>
      </c>
      <c r="DE60" s="101">
        <f t="shared" si="60"/>
        <v>0</v>
      </c>
      <c r="DF60" s="174">
        <f t="shared" si="24"/>
        <v>0.18945712255345445</v>
      </c>
      <c r="DH60">
        <f t="shared" si="25"/>
        <v>0.99969462629831762</v>
      </c>
    </row>
    <row r="61" spans="1:112" ht="16.149999999999999" hidden="1" customHeight="1">
      <c r="A61" s="24">
        <f t="shared" si="19"/>
        <v>54</v>
      </c>
      <c r="B61" s="78">
        <f t="shared" si="2"/>
        <v>27.688139686548535</v>
      </c>
      <c r="C61" s="5">
        <f t="shared" si="37"/>
        <v>2123.9437079737854</v>
      </c>
      <c r="D61" s="85">
        <f t="shared" si="7"/>
        <v>39.332290888403435</v>
      </c>
      <c r="E61" s="83">
        <v>86.061735169000002</v>
      </c>
      <c r="F61" s="81">
        <f t="shared" si="26"/>
        <v>33.09206449565707</v>
      </c>
      <c r="G61" s="5">
        <f t="shared" si="27"/>
        <v>2276.3194423490868</v>
      </c>
      <c r="H61" s="86">
        <f t="shared" si="28"/>
        <v>42.154063747205313</v>
      </c>
      <c r="I61" s="67">
        <f t="shared" si="29"/>
        <v>-0.21655616681964548</v>
      </c>
      <c r="J61" s="89">
        <f t="shared" si="30"/>
        <v>27.688139686548535</v>
      </c>
      <c r="K61" s="5">
        <f t="shared" si="31"/>
        <v>1495.1595430736209</v>
      </c>
      <c r="L61" s="81">
        <f t="shared" si="32"/>
        <v>18.830974733383421</v>
      </c>
      <c r="M61" s="75">
        <f t="shared" si="33"/>
        <v>0.17376534287143999</v>
      </c>
      <c r="N61" s="83">
        <f t="shared" si="34"/>
        <v>74.816609569282278</v>
      </c>
      <c r="O61" s="85">
        <f t="shared" si="35"/>
        <v>30.364089693279201</v>
      </c>
      <c r="P61" s="5">
        <f t="shared" si="42"/>
        <v>1639.6608434370769</v>
      </c>
      <c r="Q61" s="94">
        <f t="shared" si="36"/>
        <v>18.830974733383428</v>
      </c>
      <c r="R61" s="8">
        <f t="shared" si="15"/>
        <v>5.4039248091085348</v>
      </c>
      <c r="S61" s="4"/>
      <c r="T61" s="3"/>
      <c r="U61" s="101">
        <f t="shared" si="59"/>
        <v>74.816609569282278</v>
      </c>
      <c r="V61" s="101">
        <f t="shared" ref="V61:CG64" si="61">IF(V$6&gt;$A61,0,V$6^(LN($N61/100)/LN(2))*100)</f>
        <v>63.138112172220019</v>
      </c>
      <c r="W61" s="101">
        <f t="shared" si="61"/>
        <v>55.975250674424203</v>
      </c>
      <c r="X61" s="101">
        <f t="shared" si="61"/>
        <v>50.983831593304139</v>
      </c>
      <c r="Y61" s="101">
        <f t="shared" si="61"/>
        <v>47.23779487330534</v>
      </c>
      <c r="Z61" s="101">
        <f t="shared" si="61"/>
        <v>44.286130075772121</v>
      </c>
      <c r="AA61" s="101">
        <f t="shared" si="61"/>
        <v>41.878784752511002</v>
      </c>
      <c r="AB61" s="101">
        <f t="shared" si="61"/>
        <v>39.864212086718382</v>
      </c>
      <c r="AC61" s="101">
        <f t="shared" si="61"/>
        <v>38.144374226622737</v>
      </c>
      <c r="AD61" s="101">
        <f t="shared" si="61"/>
        <v>36.652599278099551</v>
      </c>
      <c r="AE61" s="101">
        <f t="shared" si="61"/>
        <v>35.341716559499297</v>
      </c>
      <c r="AF61" s="101">
        <f t="shared" si="61"/>
        <v>34.177263117512126</v>
      </c>
      <c r="AG61" s="101">
        <f t="shared" si="61"/>
        <v>33.133381032134913</v>
      </c>
      <c r="AH61" s="101">
        <f t="shared" si="61"/>
        <v>32.190228781076122</v>
      </c>
      <c r="AI61" s="101">
        <f t="shared" si="61"/>
        <v>31.332286880646272</v>
      </c>
      <c r="AJ61" s="101">
        <f t="shared" si="61"/>
        <v>30.54721372348364</v>
      </c>
      <c r="AK61" s="101">
        <f t="shared" si="61"/>
        <v>29.82505191479073</v>
      </c>
      <c r="AL61" s="101">
        <f t="shared" si="61"/>
        <v>29.157664710493542</v>
      </c>
      <c r="AM61" s="101">
        <f t="shared" si="61"/>
        <v>28.538327537778279</v>
      </c>
      <c r="AN61" s="101">
        <f t="shared" si="61"/>
        <v>27.961426483976265</v>
      </c>
      <c r="AO61" s="101">
        <f t="shared" si="61"/>
        <v>27.422232098889314</v>
      </c>
      <c r="AP61" s="101">
        <f t="shared" si="61"/>
        <v>26.916727206448542</v>
      </c>
      <c r="AQ61" s="101">
        <f t="shared" si="61"/>
        <v>26.441474093402974</v>
      </c>
      <c r="AR61" s="101">
        <f t="shared" si="61"/>
        <v>25.99351083934398</v>
      </c>
      <c r="AS61" s="101">
        <f t="shared" si="61"/>
        <v>25.570269508095357</v>
      </c>
      <c r="AT61" s="101">
        <f t="shared" si="61"/>
        <v>25.169510943883949</v>
      </c>
      <c r="AU61" s="101">
        <f t="shared" si="61"/>
        <v>24.789272323915011</v>
      </c>
      <c r="AV61" s="101">
        <f t="shared" si="61"/>
        <v>24.427824613978785</v>
      </c>
      <c r="AW61" s="101">
        <f t="shared" si="61"/>
        <v>24.083637786596455</v>
      </c>
      <c r="AX61" s="101">
        <f t="shared" si="61"/>
        <v>23.755352178557473</v>
      </c>
      <c r="AY61" s="101">
        <f t="shared" si="61"/>
        <v>23.441754744620575</v>
      </c>
      <c r="AZ61" s="101">
        <f t="shared" si="61"/>
        <v>23.141759246240802</v>
      </c>
      <c r="BA61" s="101">
        <f t="shared" si="61"/>
        <v>22.854389625792969</v>
      </c>
      <c r="BB61" s="101">
        <f t="shared" si="61"/>
        <v>22.578765977023274</v>
      </c>
      <c r="BC61" s="101">
        <f t="shared" si="61"/>
        <v>22.314092644924724</v>
      </c>
      <c r="BD61" s="101">
        <f t="shared" si="61"/>
        <v>22.059648082600269</v>
      </c>
      <c r="BE61" s="101">
        <f t="shared" si="61"/>
        <v>21.814776165970347</v>
      </c>
      <c r="BF61" s="101">
        <f t="shared" si="61"/>
        <v>21.578878724529591</v>
      </c>
      <c r="BG61" s="101">
        <f t="shared" si="61"/>
        <v>21.351409091542543</v>
      </c>
      <c r="BH61" s="101">
        <f t="shared" si="61"/>
        <v>21.131866512907308</v>
      </c>
      <c r="BI61" s="101">
        <f t="shared" si="61"/>
        <v>20.919791282518414</v>
      </c>
      <c r="BJ61" s="101">
        <f t="shared" si="61"/>
        <v>20.714760494923596</v>
      </c>
      <c r="BK61" s="101">
        <f t="shared" si="61"/>
        <v>20.516384324608421</v>
      </c>
      <c r="BL61" s="101">
        <f t="shared" si="61"/>
        <v>20.324302756290102</v>
      </c>
      <c r="BM61" s="101">
        <f t="shared" si="61"/>
        <v>20.138182702877387</v>
      </c>
      <c r="BN61" s="101">
        <f t="shared" si="61"/>
        <v>19.95771545781583</v>
      </c>
      <c r="BO61" s="101">
        <f t="shared" si="61"/>
        <v>19.782614436824218</v>
      </c>
      <c r="BP61" s="101">
        <f t="shared" si="61"/>
        <v>19.612613170882074</v>
      </c>
      <c r="BQ61" s="101">
        <f t="shared" si="61"/>
        <v>19.447463518021056</v>
      </c>
      <c r="BR61" s="101">
        <f t="shared" si="61"/>
        <v>19.286934066220887</v>
      </c>
      <c r="BS61" s="101">
        <f t="shared" si="61"/>
        <v>19.130808703684941</v>
      </c>
      <c r="BT61" s="101">
        <f t="shared" si="61"/>
        <v>18.978885336110306</v>
      </c>
      <c r="BU61" s="101">
        <f t="shared" si="61"/>
        <v>18.830974733383428</v>
      </c>
      <c r="BV61" s="101">
        <f t="shared" si="61"/>
        <v>0</v>
      </c>
      <c r="BW61" s="101">
        <f t="shared" si="61"/>
        <v>0</v>
      </c>
      <c r="BX61" s="101">
        <f t="shared" si="61"/>
        <v>0</v>
      </c>
      <c r="BY61" s="101">
        <f t="shared" si="61"/>
        <v>0</v>
      </c>
      <c r="BZ61" s="101">
        <f t="shared" si="61"/>
        <v>0</v>
      </c>
      <c r="CA61" s="101">
        <f t="shared" si="61"/>
        <v>0</v>
      </c>
      <c r="CB61" s="101">
        <f t="shared" si="61"/>
        <v>0</v>
      </c>
      <c r="CC61" s="101">
        <f t="shared" si="61"/>
        <v>0</v>
      </c>
      <c r="CD61" s="101">
        <f t="shared" si="61"/>
        <v>0</v>
      </c>
      <c r="CE61" s="101">
        <f t="shared" si="61"/>
        <v>0</v>
      </c>
      <c r="CF61" s="101">
        <f t="shared" si="61"/>
        <v>0</v>
      </c>
      <c r="CG61" s="101">
        <f t="shared" si="61"/>
        <v>0</v>
      </c>
      <c r="CH61" s="101">
        <f t="shared" si="60"/>
        <v>0</v>
      </c>
      <c r="CI61" s="101">
        <f t="shared" si="60"/>
        <v>0</v>
      </c>
      <c r="CJ61" s="101">
        <f t="shared" si="60"/>
        <v>0</v>
      </c>
      <c r="CK61" s="101">
        <f t="shared" si="60"/>
        <v>0</v>
      </c>
      <c r="CL61" s="101">
        <f t="shared" si="60"/>
        <v>0</v>
      </c>
      <c r="CM61" s="101">
        <f t="shared" si="60"/>
        <v>0</v>
      </c>
      <c r="CN61" s="101">
        <f t="shared" si="60"/>
        <v>0</v>
      </c>
      <c r="CO61" s="101">
        <f t="shared" si="60"/>
        <v>0</v>
      </c>
      <c r="CP61" s="101">
        <f t="shared" si="60"/>
        <v>0</v>
      </c>
      <c r="CQ61" s="101">
        <f t="shared" si="60"/>
        <v>0</v>
      </c>
      <c r="CR61" s="101">
        <f t="shared" si="60"/>
        <v>0</v>
      </c>
      <c r="CS61" s="101">
        <f t="shared" si="60"/>
        <v>0</v>
      </c>
      <c r="CT61" s="101">
        <f t="shared" si="60"/>
        <v>0</v>
      </c>
      <c r="CU61" s="101">
        <f t="shared" si="60"/>
        <v>0</v>
      </c>
      <c r="CV61" s="101">
        <f t="shared" si="60"/>
        <v>0</v>
      </c>
      <c r="CW61" s="101">
        <f t="shared" si="60"/>
        <v>0</v>
      </c>
      <c r="CX61" s="101">
        <f t="shared" si="60"/>
        <v>0</v>
      </c>
      <c r="CY61" s="101">
        <f t="shared" si="60"/>
        <v>0</v>
      </c>
      <c r="CZ61" s="101">
        <f t="shared" si="60"/>
        <v>0</v>
      </c>
      <c r="DA61" s="101">
        <f t="shared" si="60"/>
        <v>0</v>
      </c>
      <c r="DB61" s="101">
        <f t="shared" si="60"/>
        <v>0</v>
      </c>
      <c r="DC61" s="101">
        <f t="shared" si="60"/>
        <v>0</v>
      </c>
      <c r="DD61" s="101">
        <f t="shared" si="60"/>
        <v>0</v>
      </c>
      <c r="DE61" s="101">
        <f t="shared" si="60"/>
        <v>0</v>
      </c>
      <c r="DF61" s="174">
        <f t="shared" si="24"/>
        <v>0.18830974733383429</v>
      </c>
      <c r="DH61">
        <f t="shared" si="25"/>
        <v>0.99970281947478379</v>
      </c>
    </row>
    <row r="62" spans="1:112" ht="16.149999999999999" hidden="1" customHeight="1">
      <c r="A62" s="24">
        <f t="shared" si="19"/>
        <v>55</v>
      </c>
      <c r="B62" s="78">
        <f t="shared" si="2"/>
        <v>27.525065109874173</v>
      </c>
      <c r="C62" s="5">
        <f t="shared" si="37"/>
        <v>2151.4687730836595</v>
      </c>
      <c r="D62" s="85">
        <f t="shared" si="7"/>
        <v>39.117614056066536</v>
      </c>
      <c r="E62" s="83">
        <v>86.061735169000002</v>
      </c>
      <c r="F62" s="81">
        <f t="shared" si="26"/>
        <v>32.959612781955983</v>
      </c>
      <c r="G62" s="5">
        <f t="shared" si="27"/>
        <v>2309.2790551310422</v>
      </c>
      <c r="H62" s="86">
        <f t="shared" si="28"/>
        <v>41.986891911473499</v>
      </c>
      <c r="I62" s="67">
        <f t="shared" si="29"/>
        <v>-0.21655616681964548</v>
      </c>
      <c r="J62" s="89">
        <f t="shared" si="30"/>
        <v>27.525065109874173</v>
      </c>
      <c r="K62" s="5">
        <f t="shared" si="31"/>
        <v>1513.8785810430795</v>
      </c>
      <c r="L62" s="81">
        <f t="shared" si="32"/>
        <v>18.719037969458441</v>
      </c>
      <c r="M62" s="75">
        <f t="shared" si="33"/>
        <v>0.1729696904450771</v>
      </c>
      <c r="N62" s="83">
        <f t="shared" si="34"/>
        <v>74.838850218096667</v>
      </c>
      <c r="O62" s="85">
        <f t="shared" si="35"/>
        <v>30.185861551686315</v>
      </c>
      <c r="P62" s="5">
        <f t="shared" si="42"/>
        <v>1660.2223853427474</v>
      </c>
      <c r="Q62" s="94">
        <f t="shared" si="36"/>
        <v>18.719037969458434</v>
      </c>
      <c r="R62" s="8">
        <f t="shared" si="15"/>
        <v>5.4345476720818091</v>
      </c>
      <c r="S62" s="4"/>
      <c r="T62" s="3"/>
      <c r="U62" s="101">
        <f t="shared" si="59"/>
        <v>74.838850218096667</v>
      </c>
      <c r="V62" s="101">
        <f t="shared" si="61"/>
        <v>63.167862912019416</v>
      </c>
      <c r="W62" s="101">
        <f t="shared" si="61"/>
        <v>56.008535019667072</v>
      </c>
      <c r="X62" s="101">
        <f t="shared" si="61"/>
        <v>51.019029431669985</v>
      </c>
      <c r="Y62" s="101">
        <f t="shared" si="61"/>
        <v>47.274102310698858</v>
      </c>
      <c r="Z62" s="101">
        <f t="shared" si="61"/>
        <v>44.3230985173292</v>
      </c>
      <c r="AA62" s="101">
        <f t="shared" si="61"/>
        <v>41.916143632718864</v>
      </c>
      <c r="AB62" s="101">
        <f t="shared" si="61"/>
        <v>39.901789048716779</v>
      </c>
      <c r="AC62" s="101">
        <f t="shared" si="61"/>
        <v>38.182055019094143</v>
      </c>
      <c r="AD62" s="101">
        <f t="shared" si="61"/>
        <v>36.690305907384868</v>
      </c>
      <c r="AE62" s="101">
        <f t="shared" si="61"/>
        <v>35.379394620253677</v>
      </c>
      <c r="AF62" s="101">
        <f t="shared" si="61"/>
        <v>34.214874072027463</v>
      </c>
      <c r="AG62" s="101">
        <f t="shared" si="61"/>
        <v>33.170897311403422</v>
      </c>
      <c r="AH62" s="101">
        <f t="shared" si="61"/>
        <v>32.227630570440127</v>
      </c>
      <c r="AI62" s="101">
        <f t="shared" si="61"/>
        <v>31.369559950492725</v>
      </c>
      <c r="AJ62" s="101">
        <f t="shared" si="61"/>
        <v>30.584347929681872</v>
      </c>
      <c r="AK62" s="101">
        <f t="shared" si="61"/>
        <v>29.862040140510054</v>
      </c>
      <c r="AL62" s="101">
        <f t="shared" si="61"/>
        <v>29.194502106035003</v>
      </c>
      <c r="AM62" s="101">
        <f t="shared" si="61"/>
        <v>28.575010965931135</v>
      </c>
      <c r="AN62" s="101">
        <f t="shared" si="61"/>
        <v>27.997954109785823</v>
      </c>
      <c r="AO62" s="101">
        <f t="shared" si="61"/>
        <v>27.458603082589235</v>
      </c>
      <c r="AP62" s="101">
        <f t="shared" si="61"/>
        <v>26.952941471187813</v>
      </c>
      <c r="AQ62" s="101">
        <f t="shared" si="61"/>
        <v>26.477532147921</v>
      </c>
      <c r="AR62" s="101">
        <f t="shared" si="61"/>
        <v>26.029413641496081</v>
      </c>
      <c r="AS62" s="101">
        <f t="shared" si="61"/>
        <v>25.606018359075023</v>
      </c>
      <c r="AT62" s="101">
        <f t="shared" si="61"/>
        <v>25.205107405736598</v>
      </c>
      <c r="AU62" s="101">
        <f t="shared" si="61"/>
        <v>24.824718154879864</v>
      </c>
      <c r="AV62" s="101">
        <f t="shared" si="61"/>
        <v>24.463121717585906</v>
      </c>
      <c r="AW62" s="101">
        <f t="shared" si="61"/>
        <v>24.118788171453225</v>
      </c>
      <c r="AX62" s="101">
        <f t="shared" si="61"/>
        <v>23.790357926496256</v>
      </c>
      <c r="AY62" s="101">
        <f t="shared" si="61"/>
        <v>23.476617985425293</v>
      </c>
      <c r="AZ62" s="101">
        <f t="shared" si="61"/>
        <v>23.176482137577437</v>
      </c>
      <c r="BA62" s="101">
        <f t="shared" si="61"/>
        <v>22.888974337276167</v>
      </c>
      <c r="BB62" s="101">
        <f t="shared" si="61"/>
        <v>22.613214677584267</v>
      </c>
      <c r="BC62" s="101">
        <f t="shared" si="61"/>
        <v>22.348407492824222</v>
      </c>
      <c r="BD62" s="101">
        <f t="shared" si="61"/>
        <v>22.093831217567271</v>
      </c>
      <c r="BE62" s="101">
        <f t="shared" si="61"/>
        <v>21.848829703054616</v>
      </c>
      <c r="BF62" s="101">
        <f t="shared" si="61"/>
        <v>21.612804749338391</v>
      </c>
      <c r="BG62" s="101">
        <f t="shared" si="61"/>
        <v>21.385209656597898</v>
      </c>
      <c r="BH62" s="101">
        <f t="shared" si="61"/>
        <v>21.165543634911149</v>
      </c>
      <c r="BI62" s="101">
        <f t="shared" si="61"/>
        <v>20.953346940354052</v>
      </c>
      <c r="BJ62" s="101">
        <f t="shared" si="61"/>
        <v>20.748196628254391</v>
      </c>
      <c r="BK62" s="101">
        <f t="shared" si="61"/>
        <v>20.549702832960634</v>
      </c>
      <c r="BL62" s="101">
        <f t="shared" si="61"/>
        <v>20.357505498527686</v>
      </c>
      <c r="BM62" s="101">
        <f t="shared" si="61"/>
        <v>20.171271496993509</v>
      </c>
      <c r="BN62" s="101">
        <f t="shared" si="61"/>
        <v>19.990692080979407</v>
      </c>
      <c r="BO62" s="101">
        <f t="shared" si="61"/>
        <v>19.815480625630993</v>
      </c>
      <c r="BP62" s="101">
        <f t="shared" si="61"/>
        <v>19.645370621768702</v>
      </c>
      <c r="BQ62" s="101">
        <f t="shared" si="61"/>
        <v>19.48011388780807</v>
      </c>
      <c r="BR62" s="101">
        <f t="shared" si="61"/>
        <v>19.3194789727565</v>
      </c>
      <c r="BS62" s="101">
        <f t="shared" si="61"/>
        <v>19.163249726566487</v>
      </c>
      <c r="BT62" s="101">
        <f t="shared" si="61"/>
        <v>19.011224017464503</v>
      </c>
      <c r="BU62" s="101">
        <f t="shared" si="61"/>
        <v>18.863212578689602</v>
      </c>
      <c r="BV62" s="101">
        <f t="shared" si="61"/>
        <v>18.719037969458434</v>
      </c>
      <c r="BW62" s="101">
        <f t="shared" si="61"/>
        <v>0</v>
      </c>
      <c r="BX62" s="101">
        <f t="shared" si="61"/>
        <v>0</v>
      </c>
      <c r="BY62" s="101">
        <f t="shared" si="61"/>
        <v>0</v>
      </c>
      <c r="BZ62" s="101">
        <f t="shared" si="61"/>
        <v>0</v>
      </c>
      <c r="CA62" s="101">
        <f t="shared" si="61"/>
        <v>0</v>
      </c>
      <c r="CB62" s="101">
        <f t="shared" si="61"/>
        <v>0</v>
      </c>
      <c r="CC62" s="101">
        <f t="shared" si="61"/>
        <v>0</v>
      </c>
      <c r="CD62" s="101">
        <f t="shared" si="61"/>
        <v>0</v>
      </c>
      <c r="CE62" s="101">
        <f t="shared" si="61"/>
        <v>0</v>
      </c>
      <c r="CF62" s="101">
        <f t="shared" si="61"/>
        <v>0</v>
      </c>
      <c r="CG62" s="101">
        <f t="shared" si="61"/>
        <v>0</v>
      </c>
      <c r="CH62" s="101">
        <f t="shared" si="60"/>
        <v>0</v>
      </c>
      <c r="CI62" s="101">
        <f t="shared" si="60"/>
        <v>0</v>
      </c>
      <c r="CJ62" s="101">
        <f t="shared" si="60"/>
        <v>0</v>
      </c>
      <c r="CK62" s="101">
        <f t="shared" si="60"/>
        <v>0</v>
      </c>
      <c r="CL62" s="101">
        <f t="shared" si="60"/>
        <v>0</v>
      </c>
      <c r="CM62" s="101">
        <f t="shared" si="60"/>
        <v>0</v>
      </c>
      <c r="CN62" s="101">
        <f t="shared" si="60"/>
        <v>0</v>
      </c>
      <c r="CO62" s="101">
        <f t="shared" si="60"/>
        <v>0</v>
      </c>
      <c r="CP62" s="101">
        <f t="shared" si="60"/>
        <v>0</v>
      </c>
      <c r="CQ62" s="101">
        <f t="shared" si="60"/>
        <v>0</v>
      </c>
      <c r="CR62" s="101">
        <f t="shared" si="60"/>
        <v>0</v>
      </c>
      <c r="CS62" s="101">
        <f t="shared" si="60"/>
        <v>0</v>
      </c>
      <c r="CT62" s="101">
        <f t="shared" si="60"/>
        <v>0</v>
      </c>
      <c r="CU62" s="101">
        <f t="shared" si="60"/>
        <v>0</v>
      </c>
      <c r="CV62" s="101">
        <f t="shared" si="60"/>
        <v>0</v>
      </c>
      <c r="CW62" s="101">
        <f t="shared" si="60"/>
        <v>0</v>
      </c>
      <c r="CX62" s="101">
        <f t="shared" si="60"/>
        <v>0</v>
      </c>
      <c r="CY62" s="101">
        <f t="shared" si="60"/>
        <v>0</v>
      </c>
      <c r="CZ62" s="101">
        <f t="shared" si="60"/>
        <v>0</v>
      </c>
      <c r="DA62" s="101">
        <f t="shared" si="60"/>
        <v>0</v>
      </c>
      <c r="DB62" s="101">
        <f t="shared" si="60"/>
        <v>0</v>
      </c>
      <c r="DC62" s="101">
        <f t="shared" si="60"/>
        <v>0</v>
      </c>
      <c r="DD62" s="101">
        <f t="shared" si="60"/>
        <v>0</v>
      </c>
      <c r="DE62" s="101">
        <f t="shared" si="60"/>
        <v>0</v>
      </c>
      <c r="DF62" s="174">
        <f t="shared" si="24"/>
        <v>0.18719037969458432</v>
      </c>
      <c r="DH62">
        <f t="shared" si="25"/>
        <v>0.99971064024382794</v>
      </c>
    </row>
    <row r="63" spans="1:112" ht="16.149999999999999" hidden="1" customHeight="1">
      <c r="A63" s="24">
        <f t="shared" si="19"/>
        <v>56</v>
      </c>
      <c r="B63" s="78">
        <f t="shared" si="2"/>
        <v>27.365863662393529</v>
      </c>
      <c r="C63" s="5">
        <f t="shared" si="37"/>
        <v>2178.8346367460531</v>
      </c>
      <c r="D63" s="85">
        <f t="shared" si="7"/>
        <v>38.907761370465231</v>
      </c>
      <c r="E63" s="83">
        <v>86.061735169000002</v>
      </c>
      <c r="F63" s="81">
        <f t="shared" si="26"/>
        <v>32.83008535901466</v>
      </c>
      <c r="G63" s="5">
        <f t="shared" si="27"/>
        <v>2342.1091404900571</v>
      </c>
      <c r="H63" s="86">
        <f t="shared" si="28"/>
        <v>41.823377508751022</v>
      </c>
      <c r="I63" s="67">
        <f t="shared" si="29"/>
        <v>-0.21655616681964548</v>
      </c>
      <c r="J63" s="89">
        <f t="shared" si="30"/>
        <v>27.365863662393529</v>
      </c>
      <c r="K63" s="5">
        <f t="shared" si="31"/>
        <v>1532.4883650940376</v>
      </c>
      <c r="L63" s="81">
        <f t="shared" si="32"/>
        <v>18.609784050958567</v>
      </c>
      <c r="M63" s="75">
        <f t="shared" si="33"/>
        <v>0.1721954337940981</v>
      </c>
      <c r="N63" s="83">
        <f t="shared" si="34"/>
        <v>74.860511837548898</v>
      </c>
      <c r="O63" s="85">
        <f t="shared" si="35"/>
        <v>30.01178354361949</v>
      </c>
      <c r="P63" s="5">
        <f t="shared" si="42"/>
        <v>1680.6598784426915</v>
      </c>
      <c r="Q63" s="94">
        <f t="shared" si="36"/>
        <v>18.609784050958574</v>
      </c>
      <c r="R63" s="8">
        <f t="shared" si="15"/>
        <v>5.4642216966211308</v>
      </c>
      <c r="S63" s="4"/>
      <c r="T63" s="3"/>
      <c r="U63" s="101">
        <f t="shared" si="59"/>
        <v>74.860511837548898</v>
      </c>
      <c r="V63" s="101">
        <f t="shared" si="61"/>
        <v>63.196844071311389</v>
      </c>
      <c r="W63" s="101">
        <f t="shared" si="61"/>
        <v>56.040962325797985</v>
      </c>
      <c r="X63" s="101">
        <f t="shared" si="61"/>
        <v>51.053324198507291</v>
      </c>
      <c r="Y63" s="101">
        <f t="shared" si="61"/>
        <v>47.309480936961378</v>
      </c>
      <c r="Z63" s="101">
        <f t="shared" si="61"/>
        <v>44.359123587904094</v>
      </c>
      <c r="AA63" s="101">
        <f t="shared" si="61"/>
        <v>41.952551235780312</v>
      </c>
      <c r="AB63" s="101">
        <f t="shared" si="61"/>
        <v>39.938411005736455</v>
      </c>
      <c r="AC63" s="101">
        <f t="shared" si="61"/>
        <v>38.218779805085759</v>
      </c>
      <c r="AD63" s="101">
        <f t="shared" si="61"/>
        <v>36.727057356887791</v>
      </c>
      <c r="AE63" s="101">
        <f t="shared" si="61"/>
        <v>35.416119577096907</v>
      </c>
      <c r="AF63" s="101">
        <f t="shared" si="61"/>
        <v>34.251534861860733</v>
      </c>
      <c r="AG63" s="101">
        <f t="shared" si="61"/>
        <v>33.207466964555898</v>
      </c>
      <c r="AH63" s="101">
        <f t="shared" si="61"/>
        <v>32.264089686951735</v>
      </c>
      <c r="AI63" s="101">
        <f t="shared" si="61"/>
        <v>31.405894584015087</v>
      </c>
      <c r="AJ63" s="101">
        <f t="shared" si="61"/>
        <v>30.620548124434766</v>
      </c>
      <c r="AK63" s="101">
        <f t="shared" si="61"/>
        <v>29.898098898678278</v>
      </c>
      <c r="AL63" s="101">
        <f t="shared" si="61"/>
        <v>29.230414645832813</v>
      </c>
      <c r="AM63" s="101">
        <f t="shared" si="61"/>
        <v>28.610774180152969</v>
      </c>
      <c r="AN63" s="101">
        <f t="shared" si="61"/>
        <v>28.033566165248065</v>
      </c>
      <c r="AO63" s="101">
        <f t="shared" si="61"/>
        <v>27.494063120236355</v>
      </c>
      <c r="AP63" s="101">
        <f t="shared" si="61"/>
        <v>26.988249379191682</v>
      </c>
      <c r="AQ63" s="101">
        <f t="shared" si="61"/>
        <v>26.512688388413103</v>
      </c>
      <c r="AR63" s="101">
        <f t="shared" si="61"/>
        <v>26.0644191171789</v>
      </c>
      <c r="AS63" s="101">
        <f t="shared" si="61"/>
        <v>25.64087430980544</v>
      </c>
      <c r="AT63" s="101">
        <f t="shared" si="61"/>
        <v>25.239815327854735</v>
      </c>
      <c r="AU63" s="101">
        <f t="shared" si="61"/>
        <v>24.859279737951496</v>
      </c>
      <c r="AV63" s="101">
        <f t="shared" si="61"/>
        <v>24.497538794582695</v>
      </c>
      <c r="AW63" s="101">
        <f t="shared" si="61"/>
        <v>24.1530626793779</v>
      </c>
      <c r="AX63" s="101">
        <f t="shared" si="61"/>
        <v>23.824491875179671</v>
      </c>
      <c r="AY63" s="101">
        <f t="shared" si="61"/>
        <v>23.510613432754738</v>
      </c>
      <c r="AZ63" s="101">
        <f t="shared" si="61"/>
        <v>23.210341169813482</v>
      </c>
      <c r="BA63" s="101">
        <f t="shared" si="61"/>
        <v>22.922699053414842</v>
      </c>
      <c r="BB63" s="101">
        <f t="shared" si="61"/>
        <v>22.646807176949199</v>
      </c>
      <c r="BC63" s="101">
        <f t="shared" si="61"/>
        <v>22.381869865247122</v>
      </c>
      <c r="BD63" s="101">
        <f t="shared" si="61"/>
        <v>22.127165535649784</v>
      </c>
      <c r="BE63" s="101">
        <f t="shared" si="61"/>
        <v>21.8820380161083</v>
      </c>
      <c r="BF63" s="101">
        <f t="shared" si="61"/>
        <v>21.645889078680991</v>
      </c>
      <c r="BG63" s="101">
        <f t="shared" si="61"/>
        <v>21.418171991947801</v>
      </c>
      <c r="BH63" s="101">
        <f t="shared" si="61"/>
        <v>21.198385931672153</v>
      </c>
      <c r="BI63" s="101">
        <f t="shared" si="61"/>
        <v>20.986071117622629</v>
      </c>
      <c r="BJ63" s="101">
        <f t="shared" si="61"/>
        <v>20.78080456741321</v>
      </c>
      <c r="BK63" s="101">
        <f t="shared" si="61"/>
        <v>20.582196376747707</v>
      </c>
      <c r="BL63" s="101">
        <f t="shared" si="61"/>
        <v>20.389886450490948</v>
      </c>
      <c r="BM63" s="101">
        <f t="shared" si="61"/>
        <v>20.203541621257003</v>
      </c>
      <c r="BN63" s="101">
        <f t="shared" si="61"/>
        <v>20.022853102260722</v>
      </c>
      <c r="BO63" s="101">
        <f t="shared" si="61"/>
        <v>19.84753422946044</v>
      </c>
      <c r="BP63" s="101">
        <f t="shared" si="61"/>
        <v>19.677318454869493</v>
      </c>
      <c r="BQ63" s="101">
        <f t="shared" si="61"/>
        <v>19.51195755860407</v>
      </c>
      <c r="BR63" s="101">
        <f t="shared" si="61"/>
        <v>19.351220051979904</v>
      </c>
      <c r="BS63" s="101">
        <f t="shared" si="61"/>
        <v>19.194889747942931</v>
      </c>
      <c r="BT63" s="101">
        <f t="shared" si="61"/>
        <v>19.042764478456668</v>
      </c>
      <c r="BU63" s="101">
        <f t="shared" si="61"/>
        <v>18.894654941284177</v>
      </c>
      <c r="BV63" s="101">
        <f t="shared" si="61"/>
        <v>18.750383660983648</v>
      </c>
      <c r="BW63" s="101">
        <f t="shared" si="61"/>
        <v>18.609784050958574</v>
      </c>
      <c r="BX63" s="101">
        <f t="shared" si="61"/>
        <v>0</v>
      </c>
      <c r="BY63" s="101">
        <f t="shared" si="61"/>
        <v>0</v>
      </c>
      <c r="BZ63" s="101">
        <f t="shared" si="61"/>
        <v>0</v>
      </c>
      <c r="CA63" s="101">
        <f t="shared" si="61"/>
        <v>0</v>
      </c>
      <c r="CB63" s="101">
        <f t="shared" si="61"/>
        <v>0</v>
      </c>
      <c r="CC63" s="101">
        <f t="shared" si="61"/>
        <v>0</v>
      </c>
      <c r="CD63" s="101">
        <f t="shared" si="61"/>
        <v>0</v>
      </c>
      <c r="CE63" s="101">
        <f t="shared" si="61"/>
        <v>0</v>
      </c>
      <c r="CF63" s="101">
        <f t="shared" si="61"/>
        <v>0</v>
      </c>
      <c r="CG63" s="101">
        <f t="shared" si="61"/>
        <v>0</v>
      </c>
      <c r="CH63" s="101">
        <f t="shared" si="60"/>
        <v>0</v>
      </c>
      <c r="CI63" s="101">
        <f t="shared" si="60"/>
        <v>0</v>
      </c>
      <c r="CJ63" s="101">
        <f t="shared" si="60"/>
        <v>0</v>
      </c>
      <c r="CK63" s="101">
        <f t="shared" si="60"/>
        <v>0</v>
      </c>
      <c r="CL63" s="101">
        <f t="shared" si="60"/>
        <v>0</v>
      </c>
      <c r="CM63" s="101">
        <f t="shared" si="60"/>
        <v>0</v>
      </c>
      <c r="CN63" s="101">
        <f t="shared" si="60"/>
        <v>0</v>
      </c>
      <c r="CO63" s="101">
        <f t="shared" si="60"/>
        <v>0</v>
      </c>
      <c r="CP63" s="101">
        <f t="shared" si="60"/>
        <v>0</v>
      </c>
      <c r="CQ63" s="101">
        <f t="shared" si="60"/>
        <v>0</v>
      </c>
      <c r="CR63" s="101">
        <f t="shared" si="60"/>
        <v>0</v>
      </c>
      <c r="CS63" s="101">
        <f t="shared" si="60"/>
        <v>0</v>
      </c>
      <c r="CT63" s="101">
        <f t="shared" si="60"/>
        <v>0</v>
      </c>
      <c r="CU63" s="101">
        <f t="shared" si="60"/>
        <v>0</v>
      </c>
      <c r="CV63" s="101">
        <f t="shared" si="60"/>
        <v>0</v>
      </c>
      <c r="CW63" s="101">
        <f t="shared" si="60"/>
        <v>0</v>
      </c>
      <c r="CX63" s="101">
        <f t="shared" si="60"/>
        <v>0</v>
      </c>
      <c r="CY63" s="101">
        <f t="shared" si="60"/>
        <v>0</v>
      </c>
      <c r="CZ63" s="101">
        <f t="shared" si="60"/>
        <v>0</v>
      </c>
      <c r="DA63" s="101">
        <f t="shared" si="60"/>
        <v>0</v>
      </c>
      <c r="DB63" s="101">
        <f t="shared" si="60"/>
        <v>0</v>
      </c>
      <c r="DC63" s="101">
        <f t="shared" si="60"/>
        <v>0</v>
      </c>
      <c r="DD63" s="101">
        <f t="shared" si="60"/>
        <v>0</v>
      </c>
      <c r="DE63" s="101">
        <f t="shared" si="60"/>
        <v>0</v>
      </c>
      <c r="DF63" s="174">
        <f t="shared" si="24"/>
        <v>0.18609784050958575</v>
      </c>
      <c r="DH63">
        <f t="shared" si="25"/>
        <v>0.99971811209296102</v>
      </c>
    </row>
    <row r="64" spans="1:112" ht="16.149999999999999" hidden="1" customHeight="1">
      <c r="A64" s="24">
        <f t="shared" si="19"/>
        <v>57</v>
      </c>
      <c r="B64" s="78">
        <f t="shared" si="2"/>
        <v>27.210376616407515</v>
      </c>
      <c r="C64" s="5">
        <f t="shared" si="37"/>
        <v>2206.0450133624604</v>
      </c>
      <c r="D64" s="85">
        <f t="shared" si="7"/>
        <v>38.702544094078256</v>
      </c>
      <c r="E64" s="83">
        <v>86.061735169000002</v>
      </c>
      <c r="F64" s="81">
        <f t="shared" si="26"/>
        <v>32.703366684892998</v>
      </c>
      <c r="G64" s="5">
        <f t="shared" si="27"/>
        <v>2374.812507174951</v>
      </c>
      <c r="H64" s="86">
        <f t="shared" si="28"/>
        <v>41.663377318858792</v>
      </c>
      <c r="I64" s="67">
        <f t="shared" si="29"/>
        <v>-0.21655616681964548</v>
      </c>
      <c r="J64" s="89">
        <f t="shared" si="30"/>
        <v>27.210376616407515</v>
      </c>
      <c r="K64" s="5">
        <f t="shared" si="31"/>
        <v>1550.9914671352283</v>
      </c>
      <c r="L64" s="81">
        <f t="shared" si="32"/>
        <v>18.503102041190012</v>
      </c>
      <c r="M64" s="75">
        <f t="shared" si="33"/>
        <v>0.17144160057391344</v>
      </c>
      <c r="N64" s="83">
        <f t="shared" si="34"/>
        <v>74.881620060703497</v>
      </c>
      <c r="O64" s="85">
        <f t="shared" si="35"/>
        <v>29.841688936385534</v>
      </c>
      <c r="P64" s="5">
        <f t="shared" si="42"/>
        <v>1700.9762693739754</v>
      </c>
      <c r="Q64" s="94">
        <f t="shared" si="36"/>
        <v>18.503102041190022</v>
      </c>
      <c r="R64" s="8">
        <f t="shared" si="15"/>
        <v>5.4929900684854829</v>
      </c>
      <c r="S64" s="4"/>
      <c r="T64" s="3"/>
      <c r="U64" s="101">
        <f t="shared" si="59"/>
        <v>74.881620060703497</v>
      </c>
      <c r="V64" s="101">
        <f t="shared" si="61"/>
        <v>63.22508955919475</v>
      </c>
      <c r="W64" s="101">
        <f t="shared" si="61"/>
        <v>56.072570229155531</v>
      </c>
      <c r="X64" s="101">
        <f t="shared" si="61"/>
        <v>51.086755448173527</v>
      </c>
      <c r="Y64" s="101">
        <f t="shared" si="61"/>
        <v>47.343971346755723</v>
      </c>
      <c r="Z64" s="101">
        <f t="shared" si="61"/>
        <v>44.394246443631893</v>
      </c>
      <c r="AA64" s="101">
        <f t="shared" si="61"/>
        <v>41.988048997267391</v>
      </c>
      <c r="AB64" s="101">
        <f t="shared" si="61"/>
        <v>39.974119497681961</v>
      </c>
      <c r="AC64" s="101">
        <f t="shared" si="61"/>
        <v>38.254590116042039</v>
      </c>
      <c r="AD64" s="101">
        <f t="shared" si="61"/>
        <v>36.7628950750819</v>
      </c>
      <c r="AE64" s="101">
        <f t="shared" si="61"/>
        <v>35.451932745525951</v>
      </c>
      <c r="AF64" s="101">
        <f t="shared" si="61"/>
        <v>34.287286635731498</v>
      </c>
      <c r="AG64" s="101">
        <f t="shared" si="61"/>
        <v>33.243130950732805</v>
      </c>
      <c r="AH64" s="101">
        <f t="shared" si="61"/>
        <v>32.299646884994502</v>
      </c>
      <c r="AI64" s="101">
        <f t="shared" si="61"/>
        <v>31.441331321035793</v>
      </c>
      <c r="AJ64" s="101">
        <f t="shared" si="61"/>
        <v>30.655854627037467</v>
      </c>
      <c r="AK64" s="101">
        <f t="shared" si="61"/>
        <v>29.933268284865804</v>
      </c>
      <c r="AL64" s="101">
        <f t="shared" si="61"/>
        <v>29.265442200546705</v>
      </c>
      <c r="AM64" s="101">
        <f t="shared" si="61"/>
        <v>28.645656826474035</v>
      </c>
      <c r="AN64" s="101">
        <f t="shared" si="61"/>
        <v>28.068302073115891</v>
      </c>
      <c r="AO64" s="101">
        <f t="shared" si="61"/>
        <v>27.52865141343791</v>
      </c>
      <c r="AP64" s="101">
        <f t="shared" si="61"/>
        <v>27.022689913616503</v>
      </c>
      <c r="AQ64" s="101">
        <f t="shared" si="61"/>
        <v>26.546981582680871</v>
      </c>
      <c r="AR64" s="101">
        <f t="shared" si="61"/>
        <v>26.098565822214869</v>
      </c>
      <c r="AS64" s="101">
        <f t="shared" si="61"/>
        <v>25.674875707692831</v>
      </c>
      <c r="AT64" s="101">
        <f t="shared" si="61"/>
        <v>25.273672852908941</v>
      </c>
      <c r="AU64" s="101">
        <f t="shared" si="61"/>
        <v>24.892995014809877</v>
      </c>
      <c r="AV64" s="101">
        <f t="shared" si="61"/>
        <v>24.531113589427683</v>
      </c>
      <c r="AW64" s="101">
        <f t="shared" si="61"/>
        <v>24.186498861370442</v>
      </c>
      <c r="AX64" s="101">
        <f t="shared" si="61"/>
        <v>23.857791385882443</v>
      </c>
      <c r="AY64" s="101">
        <f t="shared" si="61"/>
        <v>23.543778261844984</v>
      </c>
      <c r="AZ64" s="101">
        <f t="shared" si="61"/>
        <v>23.243373335773327</v>
      </c>
      <c r="BA64" s="101">
        <f t="shared" si="61"/>
        <v>22.955600588179795</v>
      </c>
      <c r="BB64" s="101">
        <f t="shared" si="61"/>
        <v>22.679580113717694</v>
      </c>
      <c r="BC64" s="101">
        <f t="shared" si="61"/>
        <v>22.414516228824269</v>
      </c>
      <c r="BD64" s="101">
        <f t="shared" si="61"/>
        <v>22.159687334829226</v>
      </c>
      <c r="BE64" s="101">
        <f t="shared" si="61"/>
        <v>21.914437237698174</v>
      </c>
      <c r="BF64" s="101">
        <f t="shared" si="61"/>
        <v>21.678167682859051</v>
      </c>
      <c r="BG64" s="101">
        <f t="shared" si="61"/>
        <v>21.450331908693265</v>
      </c>
      <c r="BH64" s="101">
        <f t="shared" si="61"/>
        <v>21.230429058070861</v>
      </c>
      <c r="BI64" s="101">
        <f t="shared" si="61"/>
        <v>21.017999315881202</v>
      </c>
      <c r="BJ64" s="101">
        <f t="shared" si="61"/>
        <v>20.812619663449002</v>
      </c>
      <c r="BK64" s="101">
        <f t="shared" si="61"/>
        <v>20.613900159246061</v>
      </c>
      <c r="BL64" s="101">
        <f t="shared" si="61"/>
        <v>20.421480670341431</v>
      </c>
      <c r="BM64" s="101">
        <f t="shared" si="61"/>
        <v>20.235027991296363</v>
      </c>
      <c r="BN64" s="101">
        <f t="shared" si="61"/>
        <v>20.054233297263398</v>
      </c>
      <c r="BO64" s="101">
        <f t="shared" si="61"/>
        <v>19.878809886328021</v>
      </c>
      <c r="BP64" s="101">
        <f t="shared" si="61"/>
        <v>19.708491172979226</v>
      </c>
      <c r="BQ64" s="101">
        <f t="shared" si="61"/>
        <v>19.543028900283556</v>
      </c>
      <c r="BR64" s="101">
        <f t="shared" si="61"/>
        <v>19.382191543080985</v>
      </c>
      <c r="BS64" s="101">
        <f t="shared" si="61"/>
        <v>19.225762878492404</v>
      </c>
      <c r="BT64" s="101">
        <f t="shared" si="61"/>
        <v>19.07354070336557</v>
      </c>
      <c r="BU64" s="101">
        <f t="shared" si="61"/>
        <v>18.925335681100435</v>
      </c>
      <c r="BV64" s="101">
        <f t="shared" si="61"/>
        <v>18.780970302675719</v>
      </c>
      <c r="BW64" s="101">
        <f t="shared" si="61"/>
        <v>18.640277948719788</v>
      </c>
      <c r="BX64" s="101">
        <f t="shared" si="61"/>
        <v>18.503102041190022</v>
      </c>
      <c r="BY64" s="101">
        <f t="shared" si="61"/>
        <v>0</v>
      </c>
      <c r="BZ64" s="101">
        <f t="shared" si="61"/>
        <v>0</v>
      </c>
      <c r="CA64" s="101">
        <f t="shared" si="61"/>
        <v>0</v>
      </c>
      <c r="CB64" s="101">
        <f t="shared" si="61"/>
        <v>0</v>
      </c>
      <c r="CC64" s="101">
        <f t="shared" si="61"/>
        <v>0</v>
      </c>
      <c r="CD64" s="101">
        <f t="shared" si="61"/>
        <v>0</v>
      </c>
      <c r="CE64" s="101">
        <f t="shared" si="61"/>
        <v>0</v>
      </c>
      <c r="CF64" s="101">
        <f t="shared" si="61"/>
        <v>0</v>
      </c>
      <c r="CG64" s="101">
        <f t="shared" ref="CG64:DE67" si="62">IF(CG$6&gt;$A64,0,CG$6^(LN($N64/100)/LN(2))*100)</f>
        <v>0</v>
      </c>
      <c r="CH64" s="101">
        <f t="shared" si="62"/>
        <v>0</v>
      </c>
      <c r="CI64" s="101">
        <f t="shared" si="62"/>
        <v>0</v>
      </c>
      <c r="CJ64" s="101">
        <f t="shared" si="62"/>
        <v>0</v>
      </c>
      <c r="CK64" s="101">
        <f t="shared" si="62"/>
        <v>0</v>
      </c>
      <c r="CL64" s="101">
        <f t="shared" si="62"/>
        <v>0</v>
      </c>
      <c r="CM64" s="101">
        <f t="shared" si="62"/>
        <v>0</v>
      </c>
      <c r="CN64" s="101">
        <f t="shared" si="62"/>
        <v>0</v>
      </c>
      <c r="CO64" s="101">
        <f t="shared" si="62"/>
        <v>0</v>
      </c>
      <c r="CP64" s="101">
        <f t="shared" si="62"/>
        <v>0</v>
      </c>
      <c r="CQ64" s="101">
        <f t="shared" si="62"/>
        <v>0</v>
      </c>
      <c r="CR64" s="101">
        <f t="shared" si="62"/>
        <v>0</v>
      </c>
      <c r="CS64" s="101">
        <f t="shared" si="62"/>
        <v>0</v>
      </c>
      <c r="CT64" s="101">
        <f t="shared" si="62"/>
        <v>0</v>
      </c>
      <c r="CU64" s="101">
        <f t="shared" si="62"/>
        <v>0</v>
      </c>
      <c r="CV64" s="101">
        <f t="shared" si="62"/>
        <v>0</v>
      </c>
      <c r="CW64" s="101">
        <f t="shared" si="62"/>
        <v>0</v>
      </c>
      <c r="CX64" s="101">
        <f t="shared" si="62"/>
        <v>0</v>
      </c>
      <c r="CY64" s="101">
        <f t="shared" si="62"/>
        <v>0</v>
      </c>
      <c r="CZ64" s="101">
        <f t="shared" si="62"/>
        <v>0</v>
      </c>
      <c r="DA64" s="101">
        <f t="shared" si="62"/>
        <v>0</v>
      </c>
      <c r="DB64" s="101">
        <f t="shared" si="62"/>
        <v>0</v>
      </c>
      <c r="DC64" s="101">
        <f t="shared" si="62"/>
        <v>0</v>
      </c>
      <c r="DD64" s="101">
        <f t="shared" si="62"/>
        <v>0</v>
      </c>
      <c r="DE64" s="101">
        <f t="shared" si="62"/>
        <v>0</v>
      </c>
      <c r="DF64" s="174">
        <f t="shared" si="24"/>
        <v>0.18503102041190023</v>
      </c>
      <c r="DH64">
        <f t="shared" si="25"/>
        <v>0.9997252566325896</v>
      </c>
    </row>
    <row r="65" spans="1:112" ht="16.149999999999999" hidden="1" customHeight="1">
      <c r="A65" s="24">
        <f t="shared" si="19"/>
        <v>58</v>
      </c>
      <c r="B65" s="78">
        <f t="shared" si="2"/>
        <v>27.05845438943183</v>
      </c>
      <c r="C65" s="5">
        <f t="shared" si="37"/>
        <v>2233.1034677518924</v>
      </c>
      <c r="D65" s="85">
        <f t="shared" si="7"/>
        <v>38.501783926756765</v>
      </c>
      <c r="E65" s="83">
        <v>86.061735169000002</v>
      </c>
      <c r="F65" s="81">
        <f t="shared" si="26"/>
        <v>32.579347726702679</v>
      </c>
      <c r="G65" s="5">
        <f t="shared" si="27"/>
        <v>2407.3918549016544</v>
      </c>
      <c r="H65" s="86">
        <f t="shared" si="28"/>
        <v>41.506756118994041</v>
      </c>
      <c r="I65" s="67">
        <f t="shared" si="29"/>
        <v>-0.21655616681964548</v>
      </c>
      <c r="J65" s="89">
        <f t="shared" si="30"/>
        <v>27.05845438943183</v>
      </c>
      <c r="K65" s="5">
        <f t="shared" si="31"/>
        <v>1569.3903545870462</v>
      </c>
      <c r="L65" s="81">
        <f t="shared" si="32"/>
        <v>18.398887451817458</v>
      </c>
      <c r="M65" s="75">
        <f t="shared" si="33"/>
        <v>0.17070727966372012</v>
      </c>
      <c r="N65" s="83">
        <f t="shared" si="34"/>
        <v>74.90219894306756</v>
      </c>
      <c r="O65" s="85">
        <f t="shared" si="35"/>
        <v>29.675420424680333</v>
      </c>
      <c r="P65" s="5">
        <f t="shared" si="42"/>
        <v>1721.1743846314594</v>
      </c>
      <c r="Q65" s="94">
        <f t="shared" si="36"/>
        <v>18.398887451817444</v>
      </c>
      <c r="R65" s="8">
        <f t="shared" si="15"/>
        <v>5.5208933372708486</v>
      </c>
      <c r="S65" s="4"/>
      <c r="T65" s="3"/>
      <c r="U65" s="101">
        <f t="shared" si="59"/>
        <v>74.90219894306756</v>
      </c>
      <c r="V65" s="101">
        <f t="shared" ref="V65:CG68" si="63">IF(V$6&gt;$A65,0,V$6^(LN($N65/100)/LN(2))*100)</f>
        <v>63.252631205908003</v>
      </c>
      <c r="W65" s="101">
        <f t="shared" si="63"/>
        <v>56.103394065068699</v>
      </c>
      <c r="X65" s="101">
        <f t="shared" si="63"/>
        <v>51.119360321950801</v>
      </c>
      <c r="Y65" s="101">
        <f t="shared" si="63"/>
        <v>47.377611662574047</v>
      </c>
      <c r="Z65" s="101">
        <f t="shared" si="63"/>
        <v>44.42850573803819</v>
      </c>
      <c r="AA65" s="101">
        <f t="shared" si="63"/>
        <v>42.022675836430921</v>
      </c>
      <c r="AB65" s="101">
        <f t="shared" si="63"/>
        <v>40.008953544706081</v>
      </c>
      <c r="AC65" s="101">
        <f t="shared" si="63"/>
        <v>38.289524966771118</v>
      </c>
      <c r="AD65" s="101">
        <f t="shared" si="63"/>
        <v>36.797858001184615</v>
      </c>
      <c r="AE65" s="101">
        <f t="shared" si="63"/>
        <v>35.486872941975193</v>
      </c>
      <c r="AF65" s="101">
        <f t="shared" si="63"/>
        <v>34.322168055350545</v>
      </c>
      <c r="AG65" s="101">
        <f t="shared" si="63"/>
        <v>33.277927755337551</v>
      </c>
      <c r="AH65" s="101">
        <f t="shared" si="63"/>
        <v>32.334340459262805</v>
      </c>
      <c r="AI65" s="101">
        <f t="shared" si="63"/>
        <v>31.475908256203866</v>
      </c>
      <c r="AJ65" s="101">
        <f t="shared" si="63"/>
        <v>30.69030532637727</v>
      </c>
      <c r="AK65" s="101">
        <f t="shared" si="63"/>
        <v>29.967585979095229</v>
      </c>
      <c r="AL65" s="101">
        <f t="shared" si="63"/>
        <v>29.299622240131757</v>
      </c>
      <c r="AM65" s="101">
        <f t="shared" si="63"/>
        <v>28.67969616496643</v>
      </c>
      <c r="AN65" s="101">
        <f t="shared" si="63"/>
        <v>28.102198884776975</v>
      </c>
      <c r="AO65" s="101">
        <f t="shared" si="63"/>
        <v>27.562404806834799</v>
      </c>
      <c r="AP65" s="101">
        <f t="shared" si="63"/>
        <v>27.05629971482908</v>
      </c>
      <c r="AQ65" s="101">
        <f t="shared" si="63"/>
        <v>26.580448169671868</v>
      </c>
      <c r="AR65" s="101">
        <f t="shared" si="63"/>
        <v>26.131889997254383</v>
      </c>
      <c r="AS65" s="101">
        <f t="shared" si="63"/>
        <v>25.708058598392647</v>
      </c>
      <c r="AT65" s="101">
        <f t="shared" si="63"/>
        <v>25.306715834975996</v>
      </c>
      <c r="AU65" s="101">
        <f t="shared" si="63"/>
        <v>24.925899651433227</v>
      </c>
      <c r="AV65" s="101">
        <f t="shared" si="63"/>
        <v>24.563881583506326</v>
      </c>
      <c r="AW65" s="101">
        <f t="shared" si="63"/>
        <v>24.219132017725816</v>
      </c>
      <c r="AX65" s="101">
        <f t="shared" si="63"/>
        <v>23.890291581286075</v>
      </c>
      <c r="AY65" s="101">
        <f t="shared" si="63"/>
        <v>23.576147421199245</v>
      </c>
      <c r="AZ65" s="101">
        <f t="shared" si="63"/>
        <v>23.275613413163015</v>
      </c>
      <c r="BA65" s="101">
        <f t="shared" si="63"/>
        <v>22.98771355179796</v>
      </c>
      <c r="BB65" s="101">
        <f t="shared" si="63"/>
        <v>22.711567933886325</v>
      </c>
      <c r="BC65" s="101">
        <f t="shared" si="63"/>
        <v>22.446380868496728</v>
      </c>
      <c r="BD65" s="101">
        <f t="shared" si="63"/>
        <v>22.191430742089405</v>
      </c>
      <c r="BE65" s="101">
        <f t="shared" si="63"/>
        <v>21.946061339870752</v>
      </c>
      <c r="BF65" s="101">
        <f t="shared" si="63"/>
        <v>21.709674381922849</v>
      </c>
      <c r="BG65" s="101">
        <f t="shared" si="63"/>
        <v>21.481723077750473</v>
      </c>
      <c r="BH65" s="101">
        <f t="shared" si="63"/>
        <v>21.26170653867322</v>
      </c>
      <c r="BI65" s="101">
        <f t="shared" si="63"/>
        <v>21.049164916052163</v>
      </c>
      <c r="BJ65" s="101">
        <f t="shared" si="63"/>
        <v>20.843675156271381</v>
      </c>
      <c r="BK65" s="101">
        <f t="shared" si="63"/>
        <v>20.644847281909019</v>
      </c>
      <c r="BL65" s="101">
        <f t="shared" si="63"/>
        <v>20.452321123560207</v>
      </c>
      <c r="BM65" s="101">
        <f t="shared" si="63"/>
        <v>20.265763439033897</v>
      </c>
      <c r="BN65" s="101">
        <f t="shared" si="63"/>
        <v>20.084865366695865</v>
      </c>
      <c r="BO65" s="101">
        <f t="shared" si="63"/>
        <v>19.90934016800658</v>
      </c>
      <c r="BP65" s="101">
        <f t="shared" si="63"/>
        <v>19.738921221148924</v>
      </c>
      <c r="BQ65" s="101">
        <f t="shared" si="63"/>
        <v>19.57336023332704</v>
      </c>
      <c r="BR65" s="101">
        <f t="shared" si="63"/>
        <v>19.412425644060562</v>
      </c>
      <c r="BS65" s="101">
        <f t="shared" si="63"/>
        <v>19.255901195768445</v>
      </c>
      <c r="BT65" s="101">
        <f t="shared" si="63"/>
        <v>19.103584651273366</v>
      </c>
      <c r="BU65" s="101">
        <f t="shared" si="63"/>
        <v>18.955286640670501</v>
      </c>
      <c r="BV65" s="101">
        <f t="shared" si="63"/>
        <v>18.810829622385363</v>
      </c>
      <c r="BW65" s="101">
        <f t="shared" si="63"/>
        <v>18.670046945265899</v>
      </c>
      <c r="BX65" s="101">
        <f t="shared" si="63"/>
        <v>18.532782000274743</v>
      </c>
      <c r="BY65" s="101">
        <f t="shared" si="63"/>
        <v>18.398887451817444</v>
      </c>
      <c r="BZ65" s="101">
        <f t="shared" si="63"/>
        <v>0</v>
      </c>
      <c r="CA65" s="101">
        <f t="shared" si="63"/>
        <v>0</v>
      </c>
      <c r="CB65" s="101">
        <f t="shared" si="63"/>
        <v>0</v>
      </c>
      <c r="CC65" s="101">
        <f t="shared" si="63"/>
        <v>0</v>
      </c>
      <c r="CD65" s="101">
        <f t="shared" si="63"/>
        <v>0</v>
      </c>
      <c r="CE65" s="101">
        <f t="shared" si="63"/>
        <v>0</v>
      </c>
      <c r="CF65" s="101">
        <f t="shared" si="63"/>
        <v>0</v>
      </c>
      <c r="CG65" s="101">
        <f t="shared" si="63"/>
        <v>0</v>
      </c>
      <c r="CH65" s="101">
        <f t="shared" si="62"/>
        <v>0</v>
      </c>
      <c r="CI65" s="101">
        <f t="shared" si="62"/>
        <v>0</v>
      </c>
      <c r="CJ65" s="101">
        <f t="shared" si="62"/>
        <v>0</v>
      </c>
      <c r="CK65" s="101">
        <f t="shared" si="62"/>
        <v>0</v>
      </c>
      <c r="CL65" s="101">
        <f t="shared" si="62"/>
        <v>0</v>
      </c>
      <c r="CM65" s="101">
        <f t="shared" si="62"/>
        <v>0</v>
      </c>
      <c r="CN65" s="101">
        <f t="shared" si="62"/>
        <v>0</v>
      </c>
      <c r="CO65" s="101">
        <f t="shared" si="62"/>
        <v>0</v>
      </c>
      <c r="CP65" s="101">
        <f t="shared" si="62"/>
        <v>0</v>
      </c>
      <c r="CQ65" s="101">
        <f t="shared" si="62"/>
        <v>0</v>
      </c>
      <c r="CR65" s="101">
        <f t="shared" si="62"/>
        <v>0</v>
      </c>
      <c r="CS65" s="101">
        <f t="shared" si="62"/>
        <v>0</v>
      </c>
      <c r="CT65" s="101">
        <f t="shared" si="62"/>
        <v>0</v>
      </c>
      <c r="CU65" s="101">
        <f t="shared" si="62"/>
        <v>0</v>
      </c>
      <c r="CV65" s="101">
        <f t="shared" si="62"/>
        <v>0</v>
      </c>
      <c r="CW65" s="101">
        <f t="shared" si="62"/>
        <v>0</v>
      </c>
      <c r="CX65" s="101">
        <f t="shared" si="62"/>
        <v>0</v>
      </c>
      <c r="CY65" s="101">
        <f t="shared" si="62"/>
        <v>0</v>
      </c>
      <c r="CZ65" s="101">
        <f t="shared" si="62"/>
        <v>0</v>
      </c>
      <c r="DA65" s="101">
        <f t="shared" si="62"/>
        <v>0</v>
      </c>
      <c r="DB65" s="101">
        <f t="shared" si="62"/>
        <v>0</v>
      </c>
      <c r="DC65" s="101">
        <f t="shared" si="62"/>
        <v>0</v>
      </c>
      <c r="DD65" s="101">
        <f t="shared" si="62"/>
        <v>0</v>
      </c>
      <c r="DE65" s="101">
        <f t="shared" si="62"/>
        <v>0</v>
      </c>
      <c r="DF65" s="174">
        <f t="shared" si="24"/>
        <v>0.18398887451817444</v>
      </c>
      <c r="DH65">
        <f t="shared" si="25"/>
        <v>0.99973209377661965</v>
      </c>
    </row>
    <row r="66" spans="1:112" ht="16.149999999999999" hidden="1" customHeight="1">
      <c r="A66" s="24">
        <f t="shared" si="19"/>
        <v>59</v>
      </c>
      <c r="B66" s="78">
        <f t="shared" si="2"/>
        <v>26.90995587034935</v>
      </c>
      <c r="C66" s="5">
        <f t="shared" si="37"/>
        <v>2260.0134236222416</v>
      </c>
      <c r="D66" s="85">
        <f t="shared" si="7"/>
        <v>38.305312264783758</v>
      </c>
      <c r="E66" s="83">
        <v>86.061735169000002</v>
      </c>
      <c r="F66" s="81">
        <f t="shared" si="26"/>
        <v>32.457925488171213</v>
      </c>
      <c r="G66" s="5">
        <f t="shared" si="27"/>
        <v>2439.8497803898235</v>
      </c>
      <c r="H66" s="86">
        <f t="shared" si="28"/>
        <v>41.353386108302097</v>
      </c>
      <c r="I66" s="67">
        <f t="shared" si="29"/>
        <v>-0.21655616681964548</v>
      </c>
      <c r="J66" s="89">
        <f t="shared" si="30"/>
        <v>26.90995587034935</v>
      </c>
      <c r="K66" s="5">
        <f t="shared" si="31"/>
        <v>1587.6873963506116</v>
      </c>
      <c r="L66" s="81">
        <f t="shared" si="32"/>
        <v>18.297041763566035</v>
      </c>
      <c r="M66" s="75">
        <f t="shared" si="33"/>
        <v>0.169991616286914</v>
      </c>
      <c r="N66" s="83">
        <f t="shared" si="34"/>
        <v>74.922271085761224</v>
      </c>
      <c r="O66" s="85">
        <f t="shared" si="35"/>
        <v>29.512829448102906</v>
      </c>
      <c r="P66" s="5">
        <f t="shared" si="42"/>
        <v>1741.2569374380714</v>
      </c>
      <c r="Q66" s="94">
        <f t="shared" si="36"/>
        <v>18.297041763566032</v>
      </c>
      <c r="R66" s="8">
        <f t="shared" si="15"/>
        <v>5.5479696178218632</v>
      </c>
      <c r="S66" s="4"/>
      <c r="T66" s="3"/>
      <c r="U66" s="101">
        <f t="shared" si="59"/>
        <v>74.922271085761224</v>
      </c>
      <c r="V66" s="101">
        <f t="shared" si="63"/>
        <v>63.27949892459749</v>
      </c>
      <c r="W66" s="101">
        <f t="shared" si="63"/>
        <v>56.133467046482934</v>
      </c>
      <c r="X66" s="101">
        <f t="shared" si="63"/>
        <v>51.151173735021437</v>
      </c>
      <c r="Y66" s="101">
        <f t="shared" si="63"/>
        <v>47.410437725998293</v>
      </c>
      <c r="Z66" s="101">
        <f t="shared" si="63"/>
        <v>44.461937815401939</v>
      </c>
      <c r="AA66" s="101">
        <f t="shared" si="63"/>
        <v>42.05646835040239</v>
      </c>
      <c r="AB66" s="101">
        <f t="shared" si="63"/>
        <v>40.042949841481352</v>
      </c>
      <c r="AC66" s="101">
        <f t="shared" si="63"/>
        <v>38.323621049301451</v>
      </c>
      <c r="AD66" s="101">
        <f t="shared" si="63"/>
        <v>36.831982758287438</v>
      </c>
      <c r="AE66" s="101">
        <f t="shared" si="63"/>
        <v>35.520976676018449</v>
      </c>
      <c r="AF66" s="101">
        <f t="shared" si="63"/>
        <v>34.356215486563038</v>
      </c>
      <c r="AG66" s="101">
        <f t="shared" si="63"/>
        <v>33.311893580038024</v>
      </c>
      <c r="AH66" s="101">
        <f t="shared" si="63"/>
        <v>32.368206433571892</v>
      </c>
      <c r="AI66" s="101">
        <f t="shared" si="63"/>
        <v>31.509661226585848</v>
      </c>
      <c r="AJ66" s="101">
        <f t="shared" si="63"/>
        <v>30.723935867293754</v>
      </c>
      <c r="AK66" s="101">
        <f t="shared" si="63"/>
        <v>30.00108743097006</v>
      </c>
      <c r="AL66" s="101">
        <f t="shared" si="63"/>
        <v>29.332990017743011</v>
      </c>
      <c r="AM66" s="101">
        <f t="shared" si="63"/>
        <v>28.712927252437488</v>
      </c>
      <c r="AN66" s="101">
        <f t="shared" si="63"/>
        <v>28.135291461752477</v>
      </c>
      <c r="AO66" s="101">
        <f t="shared" si="63"/>
        <v>27.595357968424945</v>
      </c>
      <c r="AP66" s="101">
        <f t="shared" si="63"/>
        <v>27.089113259575676</v>
      </c>
      <c r="AQ66" s="101">
        <f t="shared" si="63"/>
        <v>26.613122437516562</v>
      </c>
      <c r="AR66" s="101">
        <f t="shared" si="63"/>
        <v>26.164425744703472</v>
      </c>
      <c r="AS66" s="101">
        <f t="shared" si="63"/>
        <v>25.740456901651044</v>
      </c>
      <c r="AT66" s="101">
        <f t="shared" si="63"/>
        <v>25.338978014317309</v>
      </c>
      <c r="AU66" s="101">
        <f t="shared" si="63"/>
        <v>24.958027211836377</v>
      </c>
      <c r="AV66" s="101">
        <f t="shared" si="63"/>
        <v>24.595876167851731</v>
      </c>
      <c r="AW66" s="101">
        <f t="shared" si="63"/>
        <v>24.250995369759533</v>
      </c>
      <c r="AX66" s="101">
        <f t="shared" si="63"/>
        <v>23.922025516230867</v>
      </c>
      <c r="AY66" s="101">
        <f t="shared" si="63"/>
        <v>23.607753802387641</v>
      </c>
      <c r="AZ66" s="101">
        <f t="shared" si="63"/>
        <v>23.307094133438437</v>
      </c>
      <c r="BA66" s="101">
        <f t="shared" si="63"/>
        <v>23.019070518709249</v>
      </c>
      <c r="BB66" s="101">
        <f t="shared" si="63"/>
        <v>22.742803057913438</v>
      </c>
      <c r="BC66" s="101">
        <f t="shared" si="63"/>
        <v>22.477496053707629</v>
      </c>
      <c r="BD66" s="101">
        <f t="shared" si="63"/>
        <v>22.22242787875371</v>
      </c>
      <c r="BE66" s="101">
        <f t="shared" si="63"/>
        <v>21.976942298652698</v>
      </c>
      <c r="BF66" s="101">
        <f t="shared" si="63"/>
        <v>21.740441009352061</v>
      </c>
      <c r="BG66" s="101">
        <f t="shared" si="63"/>
        <v>21.512377192728628</v>
      </c>
      <c r="BH66" s="101">
        <f t="shared" si="63"/>
        <v>21.292249929821729</v>
      </c>
      <c r="BI66" s="101">
        <f t="shared" si="63"/>
        <v>21.079599339743226</v>
      </c>
      <c r="BJ66" s="101">
        <f t="shared" si="63"/>
        <v>20.874002335214588</v>
      </c>
      <c r="BK66" s="101">
        <f t="shared" si="63"/>
        <v>20.675068904189551</v>
      </c>
      <c r="BL66" s="101">
        <f t="shared" si="63"/>
        <v>20.482438842043621</v>
      </c>
      <c r="BM66" s="101">
        <f t="shared" si="63"/>
        <v>20.295778871068173</v>
      </c>
      <c r="BN66" s="101">
        <f t="shared" si="63"/>
        <v>20.114780094053785</v>
      </c>
      <c r="BO66" s="101">
        <f t="shared" si="63"/>
        <v>19.939155737021704</v>
      </c>
      <c r="BP66" s="101">
        <f t="shared" si="63"/>
        <v>19.768639143006695</v>
      </c>
      <c r="BQ66" s="101">
        <f t="shared" si="63"/>
        <v>19.602981984479435</v>
      </c>
      <c r="BR66" s="101">
        <f t="shared" si="63"/>
        <v>19.441952666738178</v>
      </c>
      <c r="BS66" s="101">
        <f t="shared" si="63"/>
        <v>19.285334898568525</v>
      </c>
      <c r="BT66" s="101">
        <f t="shared" si="63"/>
        <v>19.132926409805968</v>
      </c>
      <c r="BU66" s="101">
        <f t="shared" si="63"/>
        <v>18.984537798248251</v>
      </c>
      <c r="BV66" s="101">
        <f t="shared" si="63"/>
        <v>18.839991490744744</v>
      </c>
      <c r="BW66" s="101">
        <f t="shared" si="63"/>
        <v>18.699120805310098</v>
      </c>
      <c r="BX66" s="101">
        <f t="shared" si="63"/>
        <v>18.561769102829977</v>
      </c>
      <c r="BY66" s="101">
        <f t="shared" si="63"/>
        <v>18.427789018396012</v>
      </c>
      <c r="BZ66" s="101">
        <f t="shared" si="63"/>
        <v>18.297041763566032</v>
      </c>
      <c r="CA66" s="101">
        <f t="shared" si="63"/>
        <v>0</v>
      </c>
      <c r="CB66" s="101">
        <f t="shared" si="63"/>
        <v>0</v>
      </c>
      <c r="CC66" s="101">
        <f t="shared" si="63"/>
        <v>0</v>
      </c>
      <c r="CD66" s="101">
        <f t="shared" si="63"/>
        <v>0</v>
      </c>
      <c r="CE66" s="101">
        <f t="shared" si="63"/>
        <v>0</v>
      </c>
      <c r="CF66" s="101">
        <f t="shared" si="63"/>
        <v>0</v>
      </c>
      <c r="CG66" s="101">
        <f t="shared" si="63"/>
        <v>0</v>
      </c>
      <c r="CH66" s="101">
        <f t="shared" si="62"/>
        <v>0</v>
      </c>
      <c r="CI66" s="101">
        <f t="shared" si="62"/>
        <v>0</v>
      </c>
      <c r="CJ66" s="101">
        <f t="shared" si="62"/>
        <v>0</v>
      </c>
      <c r="CK66" s="101">
        <f t="shared" si="62"/>
        <v>0</v>
      </c>
      <c r="CL66" s="101">
        <f t="shared" si="62"/>
        <v>0</v>
      </c>
      <c r="CM66" s="101">
        <f t="shared" si="62"/>
        <v>0</v>
      </c>
      <c r="CN66" s="101">
        <f t="shared" si="62"/>
        <v>0</v>
      </c>
      <c r="CO66" s="101">
        <f t="shared" si="62"/>
        <v>0</v>
      </c>
      <c r="CP66" s="101">
        <f t="shared" si="62"/>
        <v>0</v>
      </c>
      <c r="CQ66" s="101">
        <f t="shared" si="62"/>
        <v>0</v>
      </c>
      <c r="CR66" s="101">
        <f t="shared" si="62"/>
        <v>0</v>
      </c>
      <c r="CS66" s="101">
        <f t="shared" si="62"/>
        <v>0</v>
      </c>
      <c r="CT66" s="101">
        <f t="shared" si="62"/>
        <v>0</v>
      </c>
      <c r="CU66" s="101">
        <f t="shared" si="62"/>
        <v>0</v>
      </c>
      <c r="CV66" s="101">
        <f t="shared" si="62"/>
        <v>0</v>
      </c>
      <c r="CW66" s="101">
        <f t="shared" si="62"/>
        <v>0</v>
      </c>
      <c r="CX66" s="101">
        <f t="shared" si="62"/>
        <v>0</v>
      </c>
      <c r="CY66" s="101">
        <f t="shared" si="62"/>
        <v>0</v>
      </c>
      <c r="CZ66" s="101">
        <f t="shared" si="62"/>
        <v>0</v>
      </c>
      <c r="DA66" s="101">
        <f t="shared" si="62"/>
        <v>0</v>
      </c>
      <c r="DB66" s="101">
        <f t="shared" si="62"/>
        <v>0</v>
      </c>
      <c r="DC66" s="101">
        <f t="shared" si="62"/>
        <v>0</v>
      </c>
      <c r="DD66" s="101">
        <f t="shared" si="62"/>
        <v>0</v>
      </c>
      <c r="DE66" s="101">
        <f t="shared" si="62"/>
        <v>0</v>
      </c>
      <c r="DF66" s="174">
        <f t="shared" si="24"/>
        <v>0.18297041763566033</v>
      </c>
      <c r="DH66">
        <f t="shared" si="25"/>
        <v>0.99973864190250838</v>
      </c>
    </row>
    <row r="67" spans="1:112" ht="16.149999999999999" hidden="1" customHeight="1">
      <c r="A67" s="24">
        <f t="shared" si="19"/>
        <v>60</v>
      </c>
      <c r="B67" s="78">
        <f t="shared" si="2"/>
        <v>26.764747805678006</v>
      </c>
      <c r="C67" s="5">
        <f t="shared" si="37"/>
        <v>2286.7781714279195</v>
      </c>
      <c r="D67" s="85">
        <f t="shared" si="7"/>
        <v>38.112969523798661</v>
      </c>
      <c r="E67" s="83">
        <v>83.993869338409993</v>
      </c>
      <c r="F67" s="81">
        <f t="shared" si="26"/>
        <v>26.764747805687961</v>
      </c>
      <c r="G67" s="5">
        <f t="shared" si="27"/>
        <v>2141.3617571194022</v>
      </c>
      <c r="H67" s="86">
        <f t="shared" si="28"/>
        <v>35.689362618656702</v>
      </c>
      <c r="I67" s="67">
        <f t="shared" si="29"/>
        <v>-0.25164406458940664</v>
      </c>
      <c r="J67" s="89">
        <f>$A67^(LN($O$2)/LN(2))*100</f>
        <v>26.764747805678006</v>
      </c>
      <c r="K67" s="5">
        <f t="shared" si="31"/>
        <v>1605.8848683406804</v>
      </c>
      <c r="L67" s="81">
        <f>($A67^(1+(LN($O$2)/LN(2))) -($A67-1)^(1+(LN($O$2)/LN(2))))*100</f>
        <v>18.197471990067982</v>
      </c>
      <c r="M67" s="75">
        <f t="shared" si="33"/>
        <v>0.16929380759878143</v>
      </c>
      <c r="N67" s="83">
        <f t="shared" si="34"/>
        <v>74.941857747124502</v>
      </c>
      <c r="O67" s="85">
        <f t="shared" si="35"/>
        <v>29.353775568570409</v>
      </c>
      <c r="P67" s="5">
        <f t="shared" si="42"/>
        <v>1761.2265341142245</v>
      </c>
      <c r="Q67" s="94">
        <f t="shared" si="36"/>
        <v>18.19747199006796</v>
      </c>
      <c r="R67" s="8">
        <f t="shared" si="15"/>
        <v>9.9547037279990036E-12</v>
      </c>
      <c r="S67" s="4"/>
      <c r="T67" s="3"/>
      <c r="U67" s="101">
        <f t="shared" si="59"/>
        <v>74.941857747124502</v>
      </c>
      <c r="V67" s="101">
        <f t="shared" si="63"/>
        <v>63.305720857943371</v>
      </c>
      <c r="W67" s="101">
        <f t="shared" si="63"/>
        <v>56.162820425902439</v>
      </c>
      <c r="X67" s="101">
        <f t="shared" si="63"/>
        <v>51.182228546009391</v>
      </c>
      <c r="Y67" s="101">
        <f t="shared" si="63"/>
        <v>47.442483271151644</v>
      </c>
      <c r="Z67" s="101">
        <f t="shared" si="63"/>
        <v>44.494576886134823</v>
      </c>
      <c r="AA67" s="101">
        <f t="shared" si="63"/>
        <v>42.089460990352791</v>
      </c>
      <c r="AB67" s="101">
        <f t="shared" si="63"/>
        <v>40.076142933438462</v>
      </c>
      <c r="AC67" s="101">
        <f t="shared" si="63"/>
        <v>38.356912908758503</v>
      </c>
      <c r="AD67" s="101">
        <f t="shared" si="63"/>
        <v>36.865303828587045</v>
      </c>
      <c r="AE67" s="101">
        <f t="shared" si="63"/>
        <v>35.554278324769797</v>
      </c>
      <c r="AF67" s="101">
        <f t="shared" si="63"/>
        <v>34.389463172799658</v>
      </c>
      <c r="AG67" s="101">
        <f t="shared" si="63"/>
        <v>33.345062515192097</v>
      </c>
      <c r="AH67" s="101">
        <f t="shared" si="63"/>
        <v>32.40127873221131</v>
      </c>
      <c r="AI67" s="101">
        <f t="shared" si="63"/>
        <v>31.54262398192164</v>
      </c>
      <c r="AJ67" s="101">
        <f t="shared" si="63"/>
        <v>30.756779819725782</v>
      </c>
      <c r="AK67" s="101">
        <f t="shared" si="63"/>
        <v>30.033806027711751</v>
      </c>
      <c r="AL67" s="101">
        <f t="shared" si="63"/>
        <v>29.365578736668667</v>
      </c>
      <c r="AM67" s="101">
        <f t="shared" si="63"/>
        <v>28.745383108270222</v>
      </c>
      <c r="AN67" s="101">
        <f t="shared" si="63"/>
        <v>28.167612640459506</v>
      </c>
      <c r="AO67" s="101">
        <f t="shared" si="63"/>
        <v>27.627543553264942</v>
      </c>
      <c r="AP67" s="101">
        <f t="shared" si="63"/>
        <v>27.121163023641635</v>
      </c>
      <c r="AQ67" s="101">
        <f t="shared" si="63"/>
        <v>26.645036685165696</v>
      </c>
      <c r="AR67" s="101">
        <f t="shared" si="63"/>
        <v>26.196205189359382</v>
      </c>
      <c r="AS67" s="101">
        <f t="shared" si="63"/>
        <v>25.772102570959287</v>
      </c>
      <c r="AT67" s="101">
        <f t="shared" si="63"/>
        <v>25.370491176072957</v>
      </c>
      <c r="AU67" s="101">
        <f t="shared" si="63"/>
        <v>24.989409315824997</v>
      </c>
      <c r="AV67" s="101">
        <f t="shared" si="63"/>
        <v>24.627128799979563</v>
      </c>
      <c r="AW67" s="101">
        <f t="shared" si="63"/>
        <v>24.282120215743106</v>
      </c>
      <c r="AX67" s="101">
        <f t="shared" si="63"/>
        <v>23.953024332771555</v>
      </c>
      <c r="AY67" s="101">
        <f t="shared" si="63"/>
        <v>23.63862839424209</v>
      </c>
      <c r="AZ67" s="101">
        <f t="shared" si="63"/>
        <v>23.337846335158037</v>
      </c>
      <c r="BA67" s="101">
        <f t="shared" si="63"/>
        <v>23.049702180095188</v>
      </c>
      <c r="BB67" s="101">
        <f t="shared" si="63"/>
        <v>22.773316032441389</v>
      </c>
      <c r="BC67" s="101">
        <f t="shared" si="63"/>
        <v>22.507892189335035</v>
      </c>
      <c r="BD67" s="101">
        <f t="shared" si="63"/>
        <v>22.252709010645201</v>
      </c>
      <c r="BE67" s="101">
        <f t="shared" si="63"/>
        <v>22.007110243454072</v>
      </c>
      <c r="BF67" s="101">
        <f t="shared" si="63"/>
        <v>21.770497560717793</v>
      </c>
      <c r="BG67" s="101">
        <f t="shared" si="63"/>
        <v>21.542324117865828</v>
      </c>
      <c r="BH67" s="101">
        <f t="shared" si="63"/>
        <v>21.322088966859695</v>
      </c>
      <c r="BI67" s="101">
        <f t="shared" si="63"/>
        <v>21.109332195774215</v>
      </c>
      <c r="BJ67" s="101">
        <f t="shared" si="63"/>
        <v>20.903630684880543</v>
      </c>
      <c r="BK67" s="101">
        <f t="shared" si="63"/>
        <v>20.704594388712682</v>
      </c>
      <c r="BL67" s="101">
        <f t="shared" si="63"/>
        <v>20.511863068617867</v>
      </c>
      <c r="BM67" s="101">
        <f t="shared" si="63"/>
        <v>20.325103412543243</v>
      </c>
      <c r="BN67" s="101">
        <f t="shared" si="63"/>
        <v>20.144006488856032</v>
      </c>
      <c r="BO67" s="101">
        <f t="shared" si="63"/>
        <v>19.968285489266016</v>
      </c>
      <c r="BP67" s="101">
        <f t="shared" si="63"/>
        <v>19.797673722761633</v>
      </c>
      <c r="BQ67" s="101">
        <f t="shared" si="63"/>
        <v>19.631922828154551</v>
      </c>
      <c r="BR67" s="101">
        <f t="shared" si="63"/>
        <v>19.470801177567868</v>
      </c>
      <c r="BS67" s="101">
        <f t="shared" si="63"/>
        <v>19.314092447171323</v>
      </c>
      <c r="BT67" s="101">
        <f t="shared" si="63"/>
        <v>19.161594334801819</v>
      </c>
      <c r="BU67" s="101">
        <f t="shared" si="63"/>
        <v>19.01311740691937</v>
      </c>
      <c r="BV67" s="101">
        <f t="shared" si="63"/>
        <v>18.868484059728175</v>
      </c>
      <c r="BW67" s="101">
        <f t="shared" si="63"/>
        <v>18.727527581312238</v>
      </c>
      <c r="BX67" s="101">
        <f t="shared" si="63"/>
        <v>18.590091303355042</v>
      </c>
      <c r="BY67" s="101">
        <f t="shared" si="63"/>
        <v>18.456027832481812</v>
      </c>
      <c r="BZ67" s="101">
        <f t="shared" si="63"/>
        <v>18.325198352521703</v>
      </c>
      <c r="CA67" s="101">
        <f t="shared" si="63"/>
        <v>18.19747199006796</v>
      </c>
      <c r="CB67" s="101">
        <f t="shared" si="63"/>
        <v>0</v>
      </c>
      <c r="CC67" s="101">
        <f t="shared" si="63"/>
        <v>0</v>
      </c>
      <c r="CD67" s="101">
        <f t="shared" si="63"/>
        <v>0</v>
      </c>
      <c r="CE67" s="101">
        <f t="shared" si="63"/>
        <v>0</v>
      </c>
      <c r="CF67" s="101">
        <f t="shared" si="63"/>
        <v>0</v>
      </c>
      <c r="CG67" s="101">
        <f t="shared" si="63"/>
        <v>0</v>
      </c>
      <c r="CH67" s="101">
        <f t="shared" si="62"/>
        <v>0</v>
      </c>
      <c r="CI67" s="101">
        <f t="shared" si="62"/>
        <v>0</v>
      </c>
      <c r="CJ67" s="101">
        <f t="shared" si="62"/>
        <v>0</v>
      </c>
      <c r="CK67" s="101">
        <f t="shared" si="62"/>
        <v>0</v>
      </c>
      <c r="CL67" s="101">
        <f t="shared" si="62"/>
        <v>0</v>
      </c>
      <c r="CM67" s="101">
        <f t="shared" si="62"/>
        <v>0</v>
      </c>
      <c r="CN67" s="101">
        <f t="shared" si="62"/>
        <v>0</v>
      </c>
      <c r="CO67" s="101">
        <f t="shared" si="62"/>
        <v>0</v>
      </c>
      <c r="CP67" s="101">
        <f t="shared" si="62"/>
        <v>0</v>
      </c>
      <c r="CQ67" s="101">
        <f t="shared" si="62"/>
        <v>0</v>
      </c>
      <c r="CR67" s="101">
        <f t="shared" si="62"/>
        <v>0</v>
      </c>
      <c r="CS67" s="101">
        <f t="shared" si="62"/>
        <v>0</v>
      </c>
      <c r="CT67" s="101">
        <f t="shared" si="62"/>
        <v>0</v>
      </c>
      <c r="CU67" s="101">
        <f t="shared" si="62"/>
        <v>0</v>
      </c>
      <c r="CV67" s="101">
        <f t="shared" si="62"/>
        <v>0</v>
      </c>
      <c r="CW67" s="101">
        <f t="shared" si="62"/>
        <v>0</v>
      </c>
      <c r="CX67" s="101">
        <f t="shared" si="62"/>
        <v>0</v>
      </c>
      <c r="CY67" s="101">
        <f t="shared" si="62"/>
        <v>0</v>
      </c>
      <c r="CZ67" s="101">
        <f t="shared" si="62"/>
        <v>0</v>
      </c>
      <c r="DA67" s="101">
        <f t="shared" si="62"/>
        <v>0</v>
      </c>
      <c r="DB67" s="101">
        <f t="shared" si="62"/>
        <v>0</v>
      </c>
      <c r="DC67" s="101">
        <f t="shared" si="62"/>
        <v>0</v>
      </c>
      <c r="DD67" s="101">
        <f t="shared" si="62"/>
        <v>0</v>
      </c>
      <c r="DE67" s="101">
        <f t="shared" si="62"/>
        <v>0</v>
      </c>
      <c r="DF67" s="174">
        <f t="shared" si="24"/>
        <v>0.18197471990067959</v>
      </c>
      <c r="DH67">
        <f t="shared" si="25"/>
        <v>0.99974491799388643</v>
      </c>
    </row>
    <row r="68" spans="1:112" ht="16.149999999999999" hidden="1" customHeight="1">
      <c r="A68" s="24">
        <f t="shared" si="19"/>
        <v>61</v>
      </c>
      <c r="B68" s="78">
        <f t="shared" si="2"/>
        <v>26.62270423968825</v>
      </c>
      <c r="C68" s="5">
        <f t="shared" si="37"/>
        <v>2313.4008756676076</v>
      </c>
      <c r="D68" s="85">
        <f t="shared" si="7"/>
        <v>37.924604519141106</v>
      </c>
      <c r="E68" s="83">
        <v>86.061735169000002</v>
      </c>
      <c r="F68" s="81">
        <f t="shared" si="26"/>
        <v>32.222486821089547</v>
      </c>
      <c r="G68" s="5">
        <f t="shared" si="27"/>
        <v>2504.4112697898217</v>
      </c>
      <c r="H68" s="86">
        <f t="shared" si="28"/>
        <v>41.055922455570851</v>
      </c>
      <c r="I68" s="67">
        <f t="shared" si="29"/>
        <v>-0.21655616681964548</v>
      </c>
      <c r="J68" s="89">
        <f t="shared" si="30"/>
        <v>26.62270423968825</v>
      </c>
      <c r="K68" s="5">
        <f t="shared" si="31"/>
        <v>1623.9849586209832</v>
      </c>
      <c r="L68" s="81">
        <f t="shared" si="32"/>
        <v>18.100090280303149</v>
      </c>
      <c r="M68" s="75">
        <f t="shared" si="33"/>
        <v>0.16861309868950111</v>
      </c>
      <c r="N68" s="83">
        <f t="shared" si="34"/>
        <v>74.960978944013775</v>
      </c>
      <c r="O68" s="85">
        <f t="shared" si="35"/>
        <v>29.198125901472178</v>
      </c>
      <c r="P68" s="5">
        <f t="shared" si="42"/>
        <v>1781.0856799898029</v>
      </c>
      <c r="Q68" s="94">
        <f t="shared" si="36"/>
        <v>18.100090280303142</v>
      </c>
      <c r="R68" s="8">
        <f t="shared" si="15"/>
        <v>5.5997825814012963</v>
      </c>
      <c r="S68" s="4"/>
      <c r="T68" s="3"/>
      <c r="U68" s="101">
        <f t="shared" si="59"/>
        <v>74.960978944013775</v>
      </c>
      <c r="V68" s="101">
        <f t="shared" si="63"/>
        <v>63.331323511280935</v>
      </c>
      <c r="W68" s="101">
        <f t="shared" si="63"/>
        <v>56.191483642448773</v>
      </c>
      <c r="X68" s="101">
        <f t="shared" si="63"/>
        <v>51.212555710965233</v>
      </c>
      <c r="Y68" s="101">
        <f t="shared" si="63"/>
        <v>47.47378008225656</v>
      </c>
      <c r="Z68" s="101">
        <f t="shared" si="63"/>
        <v>44.526455186109196</v>
      </c>
      <c r="AA68" s="101">
        <f t="shared" si="63"/>
        <v>42.121686221544969</v>
      </c>
      <c r="AB68" s="101">
        <f t="shared" si="63"/>
        <v>40.108565376905261</v>
      </c>
      <c r="AC68" s="101">
        <f t="shared" si="63"/>
        <v>38.389433103187962</v>
      </c>
      <c r="AD68" s="101">
        <f t="shared" si="63"/>
        <v>36.897853712633363</v>
      </c>
      <c r="AE68" s="101">
        <f t="shared" si="63"/>
        <v>35.586810291387735</v>
      </c>
      <c r="AF68" s="101">
        <f t="shared" si="63"/>
        <v>34.421943392727357</v>
      </c>
      <c r="AG68" s="101">
        <f t="shared" si="63"/>
        <v>33.377466696575041</v>
      </c>
      <c r="AH68" s="101">
        <f t="shared" si="63"/>
        <v>32.433589335706372</v>
      </c>
      <c r="AI68" s="101">
        <f t="shared" si="63"/>
        <v>31.574828339395879</v>
      </c>
      <c r="AJ68" s="101">
        <f t="shared" si="63"/>
        <v>30.788868832482031</v>
      </c>
      <c r="AK68" s="101">
        <f t="shared" si="63"/>
        <v>30.06577324692795</v>
      </c>
      <c r="AL68" s="101">
        <f t="shared" si="63"/>
        <v>29.397419702101153</v>
      </c>
      <c r="AM68" s="101">
        <f t="shared" si="63"/>
        <v>28.777094865206987</v>
      </c>
      <c r="AN68" s="101">
        <f t="shared" si="63"/>
        <v>28.199193382020336</v>
      </c>
      <c r="AO68" s="101">
        <f t="shared" si="63"/>
        <v>27.658992352320098</v>
      </c>
      <c r="AP68" s="101">
        <f t="shared" si="63"/>
        <v>27.152479629759029</v>
      </c>
      <c r="AQ68" s="101">
        <f t="shared" si="63"/>
        <v>26.676221369373295</v>
      </c>
      <c r="AR68" s="101">
        <f t="shared" si="63"/>
        <v>26.227258624487177</v>
      </c>
      <c r="AS68" s="101">
        <f t="shared" si="63"/>
        <v>25.80302573874269</v>
      </c>
      <c r="AT68" s="101">
        <f t="shared" si="63"/>
        <v>25.401285294581488</v>
      </c>
      <c r="AU68" s="101">
        <f t="shared" si="63"/>
        <v>25.020075782464829</v>
      </c>
      <c r="AV68" s="101">
        <f t="shared" si="63"/>
        <v>24.657669146525024</v>
      </c>
      <c r="AW68" s="101">
        <f t="shared" si="63"/>
        <v>24.312536072726751</v>
      </c>
      <c r="AX68" s="101">
        <f t="shared" si="63"/>
        <v>23.983317401203404</v>
      </c>
      <c r="AY68" s="101">
        <f t="shared" si="63"/>
        <v>23.668800423103036</v>
      </c>
      <c r="AZ68" s="101">
        <f t="shared" si="63"/>
        <v>23.367899103467021</v>
      </c>
      <c r="BA68" s="101">
        <f t="shared" si="63"/>
        <v>23.079637482616871</v>
      </c>
      <c r="BB68" s="101">
        <f t="shared" si="63"/>
        <v>22.803135668304133</v>
      </c>
      <c r="BC68" s="101">
        <f t="shared" si="63"/>
        <v>22.537597952984591</v>
      </c>
      <c r="BD68" s="101">
        <f t="shared" si="63"/>
        <v>22.282302684679159</v>
      </c>
      <c r="BE68" s="101">
        <f t="shared" si="63"/>
        <v>22.036593592975404</v>
      </c>
      <c r="BF68" s="101">
        <f t="shared" si="63"/>
        <v>21.799872328918156</v>
      </c>
      <c r="BG68" s="101">
        <f t="shared" si="63"/>
        <v>21.57159202260668</v>
      </c>
      <c r="BH68" s="101">
        <f t="shared" si="63"/>
        <v>21.3512516980641</v>
      </c>
      <c r="BI68" s="101">
        <f t="shared" si="63"/>
        <v>21.13839141347799</v>
      </c>
      <c r="BJ68" s="101">
        <f t="shared" si="63"/>
        <v>20.932588017820013</v>
      </c>
      <c r="BK68" s="101">
        <f t="shared" si="63"/>
        <v>20.73345143334905</v>
      </c>
      <c r="BL68" s="101">
        <f t="shared" si="63"/>
        <v>20.540621388516517</v>
      </c>
      <c r="BM68" s="101">
        <f t="shared" si="63"/>
        <v>20.35376453804129</v>
      </c>
      <c r="BN68" s="101">
        <f t="shared" si="63"/>
        <v>20.172571916963307</v>
      </c>
      <c r="BO68" s="101">
        <f t="shared" si="63"/>
        <v>19.996756683754416</v>
      </c>
      <c r="BP68" s="101">
        <f t="shared" si="63"/>
        <v>19.826052114405897</v>
      </c>
      <c r="BQ68" s="101">
        <f t="shared" si="63"/>
        <v>19.660209815093864</v>
      </c>
      <c r="BR68" s="101">
        <f t="shared" si="63"/>
        <v>19.498998125763141</v>
      </c>
      <c r="BS68" s="101">
        <f t="shared" si="63"/>
        <v>19.342200690937364</v>
      </c>
      <c r="BT68" s="101">
        <f t="shared" si="63"/>
        <v>19.189615177397247</v>
      </c>
      <c r="BU68" s="101">
        <f t="shared" si="63"/>
        <v>19.041052121180098</v>
      </c>
      <c r="BV68" s="101">
        <f t="shared" si="63"/>
        <v>18.896333888732812</v>
      </c>
      <c r="BW68" s="101">
        <f t="shared" si="63"/>
        <v>18.755293739069746</v>
      </c>
      <c r="BX68" s="101">
        <f t="shared" si="63"/>
        <v>18.617774975506723</v>
      </c>
      <c r="BY68" s="101">
        <f t="shared" si="63"/>
        <v>18.483630177011211</v>
      </c>
      <c r="BZ68" s="101">
        <f t="shared" si="63"/>
        <v>18.352720500466958</v>
      </c>
      <c r="CA68" s="101">
        <f t="shared" si="63"/>
        <v>18.224915046232457</v>
      </c>
      <c r="CB68" s="101">
        <f t="shared" si="63"/>
        <v>18.100090280303142</v>
      </c>
      <c r="CC68" s="101">
        <f t="shared" si="63"/>
        <v>0</v>
      </c>
      <c r="CD68" s="101">
        <f t="shared" si="63"/>
        <v>0</v>
      </c>
      <c r="CE68" s="101">
        <f t="shared" si="63"/>
        <v>0</v>
      </c>
      <c r="CF68" s="101">
        <f t="shared" si="63"/>
        <v>0</v>
      </c>
      <c r="CG68" s="101">
        <f t="shared" ref="CG68:DE71" si="64">IF(CG$6&gt;$A68,0,CG$6^(LN($N68/100)/LN(2))*100)</f>
        <v>0</v>
      </c>
      <c r="CH68" s="101">
        <f t="shared" si="64"/>
        <v>0</v>
      </c>
      <c r="CI68" s="101">
        <f t="shared" si="64"/>
        <v>0</v>
      </c>
      <c r="CJ68" s="101">
        <f t="shared" si="64"/>
        <v>0</v>
      </c>
      <c r="CK68" s="101">
        <f t="shared" si="64"/>
        <v>0</v>
      </c>
      <c r="CL68" s="101">
        <f t="shared" si="64"/>
        <v>0</v>
      </c>
      <c r="CM68" s="101">
        <f t="shared" si="64"/>
        <v>0</v>
      </c>
      <c r="CN68" s="101">
        <f t="shared" si="64"/>
        <v>0</v>
      </c>
      <c r="CO68" s="101">
        <f t="shared" si="64"/>
        <v>0</v>
      </c>
      <c r="CP68" s="101">
        <f t="shared" si="64"/>
        <v>0</v>
      </c>
      <c r="CQ68" s="101">
        <f t="shared" si="64"/>
        <v>0</v>
      </c>
      <c r="CR68" s="101">
        <f t="shared" si="64"/>
        <v>0</v>
      </c>
      <c r="CS68" s="101">
        <f t="shared" si="64"/>
        <v>0</v>
      </c>
      <c r="CT68" s="101">
        <f t="shared" si="64"/>
        <v>0</v>
      </c>
      <c r="CU68" s="101">
        <f t="shared" si="64"/>
        <v>0</v>
      </c>
      <c r="CV68" s="101">
        <f t="shared" si="64"/>
        <v>0</v>
      </c>
      <c r="CW68" s="101">
        <f t="shared" si="64"/>
        <v>0</v>
      </c>
      <c r="CX68" s="101">
        <f t="shared" si="64"/>
        <v>0</v>
      </c>
      <c r="CY68" s="101">
        <f t="shared" si="64"/>
        <v>0</v>
      </c>
      <c r="CZ68" s="101">
        <f t="shared" si="64"/>
        <v>0</v>
      </c>
      <c r="DA68" s="101">
        <f t="shared" si="64"/>
        <v>0</v>
      </c>
      <c r="DB68" s="101">
        <f t="shared" si="64"/>
        <v>0</v>
      </c>
      <c r="DC68" s="101">
        <f t="shared" si="64"/>
        <v>0</v>
      </c>
      <c r="DD68" s="101">
        <f t="shared" si="64"/>
        <v>0</v>
      </c>
      <c r="DE68" s="101">
        <f t="shared" si="64"/>
        <v>0</v>
      </c>
      <c r="DF68" s="174">
        <f t="shared" si="24"/>
        <v>0.18100090280303141</v>
      </c>
      <c r="DH68">
        <f t="shared" si="25"/>
        <v>0.99975093776798851</v>
      </c>
    </row>
    <row r="69" spans="1:112" ht="16.149999999999999" hidden="1" customHeight="1">
      <c r="A69" s="24">
        <f t="shared" si="19"/>
        <v>62</v>
      </c>
      <c r="B69" s="78">
        <f t="shared" si="2"/>
        <v>26.483706002848471</v>
      </c>
      <c r="C69" s="5">
        <f t="shared" si="37"/>
        <v>2339.8845816704561</v>
      </c>
      <c r="D69" s="85">
        <f t="shared" si="7"/>
        <v>37.740073897910584</v>
      </c>
      <c r="E69" s="83">
        <v>86.061735169000002</v>
      </c>
      <c r="F69" s="81">
        <f t="shared" si="26"/>
        <v>32.108290889677704</v>
      </c>
      <c r="G69" s="5">
        <f t="shared" si="27"/>
        <v>2536.5195606794987</v>
      </c>
      <c r="H69" s="86">
        <f t="shared" si="28"/>
        <v>40.911605817411271</v>
      </c>
      <c r="I69" s="67">
        <f t="shared" si="29"/>
        <v>-0.21655616681964548</v>
      </c>
      <c r="J69" s="89">
        <f t="shared" si="30"/>
        <v>26.483706002848471</v>
      </c>
      <c r="K69" s="5">
        <f t="shared" si="31"/>
        <v>1641.9897721766051</v>
      </c>
      <c r="L69" s="81">
        <f t="shared" si="32"/>
        <v>18.004813555621624</v>
      </c>
      <c r="M69" s="75">
        <f t="shared" si="33"/>
        <v>0.16794877895704194</v>
      </c>
      <c r="N69" s="83">
        <f t="shared" si="34"/>
        <v>74.979653543880858</v>
      </c>
      <c r="O69" s="85">
        <f t="shared" si="35"/>
        <v>29.04575459511274</v>
      </c>
      <c r="P69" s="5">
        <f t="shared" si="42"/>
        <v>1800.8367848969899</v>
      </c>
      <c r="Q69" s="94">
        <f t="shared" si="36"/>
        <v>18.004813555621624</v>
      </c>
      <c r="R69" s="8">
        <f t="shared" si="15"/>
        <v>5.6245848868292327</v>
      </c>
      <c r="S69" s="4"/>
      <c r="T69" s="3"/>
      <c r="U69" s="101">
        <f t="shared" si="59"/>
        <v>74.979653543880843</v>
      </c>
      <c r="V69" s="101">
        <f t="shared" ref="V69:CG72" si="65">IF(V$6&gt;$A69,0,V$6^(LN($N69/100)/LN(2))*100)</f>
        <v>63.356331873643391</v>
      </c>
      <c r="W69" s="101">
        <f t="shared" si="65"/>
        <v>56.219484455604039</v>
      </c>
      <c r="X69" s="101">
        <f t="shared" si="65"/>
        <v>51.242184423431567</v>
      </c>
      <c r="Y69" s="101">
        <f t="shared" si="65"/>
        <v>47.504358136969174</v>
      </c>
      <c r="Z69" s="101">
        <f t="shared" si="65"/>
        <v>44.557603121618925</v>
      </c>
      <c r="AA69" s="101">
        <f t="shared" si="65"/>
        <v>42.153174668967864</v>
      </c>
      <c r="AB69" s="101">
        <f t="shared" si="65"/>
        <v>40.140247884832412</v>
      </c>
      <c r="AC69" s="101">
        <f t="shared" si="65"/>
        <v>38.421212349005465</v>
      </c>
      <c r="AD69" s="101">
        <f t="shared" si="65"/>
        <v>36.929663074265918</v>
      </c>
      <c r="AE69" s="101">
        <f t="shared" si="65"/>
        <v>35.618603149343855</v>
      </c>
      <c r="AF69" s="101">
        <f t="shared" si="65"/>
        <v>34.453686603749681</v>
      </c>
      <c r="AG69" s="101">
        <f t="shared" si="65"/>
        <v>33.409136448047306</v>
      </c>
      <c r="AH69" s="101">
        <f t="shared" si="65"/>
        <v>32.465168422613708</v>
      </c>
      <c r="AI69" s="101">
        <f t="shared" si="65"/>
        <v>31.606304324539046</v>
      </c>
      <c r="AJ69" s="101">
        <f t="shared" si="65"/>
        <v>30.820232773237315</v>
      </c>
      <c r="AK69" s="101">
        <f t="shared" si="65"/>
        <v>30.097018795702308</v>
      </c>
      <c r="AL69" s="101">
        <f t="shared" si="65"/>
        <v>29.428542459324554</v>
      </c>
      <c r="AM69" s="101">
        <f t="shared" si="65"/>
        <v>28.808091906643067</v>
      </c>
      <c r="AN69" s="101">
        <f t="shared" si="65"/>
        <v>28.230062908673776</v>
      </c>
      <c r="AO69" s="101">
        <f t="shared" si="65"/>
        <v>27.689733428007081</v>
      </c>
      <c r="AP69" s="101">
        <f t="shared" si="65"/>
        <v>27.183091982295636</v>
      </c>
      <c r="AQ69" s="101">
        <f t="shared" si="65"/>
        <v>26.706705238547855</v>
      </c>
      <c r="AR69" s="101">
        <f t="shared" si="65"/>
        <v>26.257614644849724</v>
      </c>
      <c r="AS69" s="101">
        <f t="shared" si="65"/>
        <v>25.833254848585995</v>
      </c>
      <c r="AT69" s="101">
        <f t="shared" si="65"/>
        <v>25.43138866481755</v>
      </c>
      <c r="AU69" s="101">
        <f t="shared" si="65"/>
        <v>25.050054760748292</v>
      </c>
      <c r="AV69" s="101">
        <f t="shared" si="65"/>
        <v>24.687525213154874</v>
      </c>
      <c r="AW69" s="101">
        <f t="shared" si="65"/>
        <v>24.342270805713163</v>
      </c>
      <c r="AX69" s="101">
        <f t="shared" si="65"/>
        <v>24.01293244851357</v>
      </c>
      <c r="AY69" s="101">
        <f t="shared" si="65"/>
        <v>23.698297480564008</v>
      </c>
      <c r="AZ69" s="101">
        <f t="shared" si="65"/>
        <v>23.397279897150252</v>
      </c>
      <c r="BA69" s="101">
        <f t="shared" si="65"/>
        <v>23.108903754790962</v>
      </c>
      <c r="BB69" s="101">
        <f t="shared" si="65"/>
        <v>22.832289166240667</v>
      </c>
      <c r="BC69" s="101">
        <f t="shared" si="65"/>
        <v>22.566640420054288</v>
      </c>
      <c r="BD69" s="101">
        <f t="shared" si="65"/>
        <v>22.311235853292871</v>
      </c>
      <c r="BE69" s="101">
        <f t="shared" si="65"/>
        <v>22.065419179015421</v>
      </c>
      <c r="BF69" s="101">
        <f t="shared" si="65"/>
        <v>21.828592027376665</v>
      </c>
      <c r="BG69" s="101">
        <f t="shared" si="65"/>
        <v>21.600207504203752</v>
      </c>
      <c r="BH69" s="101">
        <f t="shared" si="65"/>
        <v>21.379764606661951</v>
      </c>
      <c r="BI69" s="101">
        <f t="shared" si="65"/>
        <v>21.166803364143206</v>
      </c>
      <c r="BJ69" s="101">
        <f t="shared" si="65"/>
        <v>20.960900595413165</v>
      </c>
      <c r="BK69" s="101">
        <f t="shared" si="65"/>
        <v>20.761666191543874</v>
      </c>
      <c r="BL69" s="101">
        <f t="shared" si="65"/>
        <v>20.568739849168413</v>
      </c>
      <c r="BM69" s="101">
        <f t="shared" si="65"/>
        <v>20.381788190839721</v>
      </c>
      <c r="BN69" s="101">
        <f t="shared" si="65"/>
        <v>20.200502219314224</v>
      </c>
      <c r="BO69" s="101">
        <f t="shared" si="65"/>
        <v>20.024595060848661</v>
      </c>
      <c r="BP69" s="101">
        <f t="shared" si="65"/>
        <v>19.85379995943704</v>
      </c>
      <c r="BQ69" s="101">
        <f t="shared" si="65"/>
        <v>19.687868489595644</v>
      </c>
      <c r="BR69" s="101">
        <f t="shared" si="65"/>
        <v>19.526568960041644</v>
      </c>
      <c r="BS69" s="101">
        <f t="shared" si="65"/>
        <v>19.369684984577574</v>
      </c>
      <c r="BT69" s="101">
        <f t="shared" si="65"/>
        <v>19.217014199827091</v>
      </c>
      <c r="BU69" s="101">
        <f t="shared" si="65"/>
        <v>19.068367112277983</v>
      </c>
      <c r="BV69" s="101">
        <f t="shared" si="65"/>
        <v>18.923566059467245</v>
      </c>
      <c r="BW69" s="101">
        <f t="shared" si="65"/>
        <v>18.782444272161495</v>
      </c>
      <c r="BX69" s="101">
        <f t="shared" si="65"/>
        <v>18.644845026105717</v>
      </c>
      <c r="BY69" s="101">
        <f t="shared" si="65"/>
        <v>18.510620873381757</v>
      </c>
      <c r="BZ69" s="101">
        <f t="shared" si="65"/>
        <v>18.379632944676093</v>
      </c>
      <c r="CA69" s="101">
        <f t="shared" si="65"/>
        <v>18.251750314836983</v>
      </c>
      <c r="CB69" s="101">
        <f t="shared" si="65"/>
        <v>18.126849425032102</v>
      </c>
      <c r="CC69" s="101">
        <f t="shared" si="65"/>
        <v>18.004813555621624</v>
      </c>
      <c r="CD69" s="101">
        <f t="shared" si="65"/>
        <v>0</v>
      </c>
      <c r="CE69" s="101">
        <f t="shared" si="65"/>
        <v>0</v>
      </c>
      <c r="CF69" s="101">
        <f t="shared" si="65"/>
        <v>0</v>
      </c>
      <c r="CG69" s="101">
        <f t="shared" si="65"/>
        <v>0</v>
      </c>
      <c r="CH69" s="101">
        <f t="shared" si="64"/>
        <v>0</v>
      </c>
      <c r="CI69" s="101">
        <f t="shared" si="64"/>
        <v>0</v>
      </c>
      <c r="CJ69" s="101">
        <f t="shared" si="64"/>
        <v>0</v>
      </c>
      <c r="CK69" s="101">
        <f t="shared" si="64"/>
        <v>0</v>
      </c>
      <c r="CL69" s="101">
        <f t="shared" si="64"/>
        <v>0</v>
      </c>
      <c r="CM69" s="101">
        <f t="shared" si="64"/>
        <v>0</v>
      </c>
      <c r="CN69" s="101">
        <f t="shared" si="64"/>
        <v>0</v>
      </c>
      <c r="CO69" s="101">
        <f t="shared" si="64"/>
        <v>0</v>
      </c>
      <c r="CP69" s="101">
        <f t="shared" si="64"/>
        <v>0</v>
      </c>
      <c r="CQ69" s="101">
        <f t="shared" si="64"/>
        <v>0</v>
      </c>
      <c r="CR69" s="101">
        <f t="shared" si="64"/>
        <v>0</v>
      </c>
      <c r="CS69" s="101">
        <f t="shared" si="64"/>
        <v>0</v>
      </c>
      <c r="CT69" s="101">
        <f t="shared" si="64"/>
        <v>0</v>
      </c>
      <c r="CU69" s="101">
        <f t="shared" si="64"/>
        <v>0</v>
      </c>
      <c r="CV69" s="101">
        <f t="shared" si="64"/>
        <v>0</v>
      </c>
      <c r="CW69" s="101">
        <f t="shared" si="64"/>
        <v>0</v>
      </c>
      <c r="CX69" s="101">
        <f t="shared" si="64"/>
        <v>0</v>
      </c>
      <c r="CY69" s="101">
        <f t="shared" si="64"/>
        <v>0</v>
      </c>
      <c r="CZ69" s="101">
        <f t="shared" si="64"/>
        <v>0</v>
      </c>
      <c r="DA69" s="101">
        <f t="shared" si="64"/>
        <v>0</v>
      </c>
      <c r="DB69" s="101">
        <f t="shared" si="64"/>
        <v>0</v>
      </c>
      <c r="DC69" s="101">
        <f t="shared" si="64"/>
        <v>0</v>
      </c>
      <c r="DD69" s="101">
        <f t="shared" si="64"/>
        <v>0</v>
      </c>
      <c r="DE69" s="101">
        <f t="shared" si="64"/>
        <v>0</v>
      </c>
      <c r="DF69" s="174">
        <f t="shared" si="24"/>
        <v>0.18004813555621624</v>
      </c>
      <c r="DH69">
        <f t="shared" si="25"/>
        <v>0.99975671578909475</v>
      </c>
    </row>
    <row r="70" spans="1:112" ht="16.149999999999999" hidden="1" customHeight="1">
      <c r="A70" s="24">
        <f t="shared" si="19"/>
        <v>63</v>
      </c>
      <c r="B70" s="78">
        <f t="shared" si="2"/>
        <v>26.347640243721976</v>
      </c>
      <c r="C70" s="5">
        <f t="shared" si="37"/>
        <v>2366.2322219141779</v>
      </c>
      <c r="D70" s="85">
        <f t="shared" si="7"/>
        <v>37.559241617685366</v>
      </c>
      <c r="E70" s="83">
        <v>86.061735169000002</v>
      </c>
      <c r="F70" s="81">
        <f t="shared" si="26"/>
        <v>31.996331982914938</v>
      </c>
      <c r="G70" s="5">
        <f t="shared" si="27"/>
        <v>2568.515892662414</v>
      </c>
      <c r="H70" s="86">
        <f t="shared" si="28"/>
        <v>40.770093534324033</v>
      </c>
      <c r="I70" s="67">
        <f t="shared" si="29"/>
        <v>-0.21655616681964548</v>
      </c>
      <c r="J70" s="89">
        <f t="shared" si="30"/>
        <v>26.347640243721976</v>
      </c>
      <c r="K70" s="5">
        <f t="shared" si="31"/>
        <v>1659.9013353544844</v>
      </c>
      <c r="L70" s="81">
        <f t="shared" si="32"/>
        <v>17.911563177879231</v>
      </c>
      <c r="M70" s="75">
        <f t="shared" si="33"/>
        <v>0.16730017881017414</v>
      </c>
      <c r="N70" s="83">
        <f t="shared" si="34"/>
        <v>74.997899348643443</v>
      </c>
      <c r="O70" s="85">
        <f t="shared" si="35"/>
        <v>28.896542353699136</v>
      </c>
      <c r="P70" s="5">
        <f t="shared" si="42"/>
        <v>1820.4821682830457</v>
      </c>
      <c r="Q70" s="94">
        <f t="shared" si="36"/>
        <v>17.911563177879238</v>
      </c>
      <c r="R70" s="8">
        <f t="shared" si="15"/>
        <v>5.6486917391929623</v>
      </c>
      <c r="S70" s="4"/>
      <c r="T70" s="3"/>
      <c r="U70" s="101">
        <f t="shared" si="59"/>
        <v>74.997899348643443</v>
      </c>
      <c r="V70" s="101">
        <f t="shared" si="65"/>
        <v>63.380769528046429</v>
      </c>
      <c r="W70" s="101">
        <f t="shared" si="65"/>
        <v>56.246849067092533</v>
      </c>
      <c r="X70" s="101">
        <f t="shared" si="65"/>
        <v>51.271142242106613</v>
      </c>
      <c r="Y70" s="101">
        <f t="shared" si="65"/>
        <v>47.534245737039939</v>
      </c>
      <c r="Z70" s="101">
        <f t="shared" si="65"/>
        <v>44.588049401537567</v>
      </c>
      <c r="AA70" s="101">
        <f t="shared" si="65"/>
        <v>42.183955250121464</v>
      </c>
      <c r="AB70" s="101">
        <f t="shared" si="65"/>
        <v>40.171219459673388</v>
      </c>
      <c r="AC70" s="101">
        <f t="shared" si="65"/>
        <v>38.452279653634932</v>
      </c>
      <c r="AD70" s="101">
        <f t="shared" si="65"/>
        <v>36.960760872793649</v>
      </c>
      <c r="AE70" s="101">
        <f t="shared" si="65"/>
        <v>35.649685774002052</v>
      </c>
      <c r="AF70" s="101">
        <f t="shared" si="65"/>
        <v>34.484721572893108</v>
      </c>
      <c r="AG70" s="101">
        <f t="shared" si="65"/>
        <v>33.440100411688562</v>
      </c>
      <c r="AH70" s="101">
        <f t="shared" si="65"/>
        <v>32.496044498866453</v>
      </c>
      <c r="AI70" s="101">
        <f t="shared" si="65"/>
        <v>31.637080299762882</v>
      </c>
      <c r="AJ70" s="101">
        <f t="shared" si="65"/>
        <v>30.850899856248414</v>
      </c>
      <c r="AK70" s="101">
        <f t="shared" si="65"/>
        <v>30.127570737488519</v>
      </c>
      <c r="AL70" s="101">
        <f t="shared" si="65"/>
        <v>29.45897491979057</v>
      </c>
      <c r="AM70" s="101">
        <f t="shared" si="65"/>
        <v>28.838401991892031</v>
      </c>
      <c r="AN70" s="101">
        <f t="shared" si="65"/>
        <v>28.260248828240009</v>
      </c>
      <c r="AO70" s="101">
        <f t="shared" si="65"/>
        <v>27.719794237870566</v>
      </c>
      <c r="AP70" s="101">
        <f t="shared" si="65"/>
        <v>27.213027390156778</v>
      </c>
      <c r="AQ70" s="101">
        <f t="shared" si="65"/>
        <v>26.736515454893716</v>
      </c>
      <c r="AR70" s="101">
        <f t="shared" si="65"/>
        <v>26.287300268103298</v>
      </c>
      <c r="AS70" s="101">
        <f t="shared" si="65"/>
        <v>25.862816775898303</v>
      </c>
      <c r="AT70" s="101">
        <f t="shared" si="65"/>
        <v>25.460828022341325</v>
      </c>
      <c r="AU70" s="101">
        <f t="shared" si="65"/>
        <v>25.079372848843491</v>
      </c>
      <c r="AV70" s="101">
        <f t="shared" si="65"/>
        <v>24.716723463130986</v>
      </c>
      <c r="AW70" s="101">
        <f t="shared" si="65"/>
        <v>24.371350745550249</v>
      </c>
      <c r="AX70" s="101">
        <f t="shared" si="65"/>
        <v>24.041895675617525</v>
      </c>
      <c r="AY70" s="101">
        <f t="shared" si="65"/>
        <v>23.727145640065675</v>
      </c>
      <c r="AZ70" s="101">
        <f t="shared" si="65"/>
        <v>23.426014664597709</v>
      </c>
      <c r="BA70" s="101">
        <f t="shared" si="65"/>
        <v>23.137526822339975</v>
      </c>
      <c r="BB70" s="101">
        <f t="shared" si="65"/>
        <v>22.860802231643092</v>
      </c>
      <c r="BC70" s="101">
        <f t="shared" si="65"/>
        <v>22.595045177892999</v>
      </c>
      <c r="BD70" s="101">
        <f t="shared" si="65"/>
        <v>22.339533988026652</v>
      </c>
      <c r="BE70" s="101">
        <f t="shared" si="65"/>
        <v>22.093612359486649</v>
      </c>
      <c r="BF70" s="101">
        <f t="shared" si="65"/>
        <v>21.856681902503887</v>
      </c>
      <c r="BG70" s="101">
        <f t="shared" si="65"/>
        <v>21.628195699636375</v>
      </c>
      <c r="BH70" s="101">
        <f t="shared" si="65"/>
        <v>21.407652722217154</v>
      </c>
      <c r="BI70" s="101">
        <f t="shared" si="65"/>
        <v>21.194592971879629</v>
      </c>
      <c r="BJ70" s="101">
        <f t="shared" si="65"/>
        <v>20.988593238223377</v>
      </c>
      <c r="BK70" s="101">
        <f t="shared" si="65"/>
        <v>20.789263382169239</v>
      </c>
      <c r="BL70" s="101">
        <f t="shared" si="65"/>
        <v>20.596243069557957</v>
      </c>
      <c r="BM70" s="101">
        <f t="shared" si="65"/>
        <v>20.409198891788559</v>
      </c>
      <c r="BN70" s="101">
        <f t="shared" si="65"/>
        <v>20.227821820328863</v>
      </c>
      <c r="BO70" s="101">
        <f t="shared" si="65"/>
        <v>20.051824950195694</v>
      </c>
      <c r="BP70" s="101">
        <f t="shared" si="65"/>
        <v>19.880941494339545</v>
      </c>
      <c r="BQ70" s="101">
        <f t="shared" si="65"/>
        <v>19.714922996547791</v>
      </c>
      <c r="BR70" s="101">
        <f t="shared" si="65"/>
        <v>19.553537735217215</v>
      </c>
      <c r="BS70" s="101">
        <f t="shared" si="65"/>
        <v>19.396569294312282</v>
      </c>
      <c r="BT70" s="101">
        <f t="shared" si="65"/>
        <v>19.243815281158057</v>
      </c>
      <c r="BU70" s="101">
        <f t="shared" si="65"/>
        <v>19.095086173526752</v>
      </c>
      <c r="BV70" s="101">
        <f t="shared" si="65"/>
        <v>18.950204280854919</v>
      </c>
      <c r="BW70" s="101">
        <f t="shared" si="65"/>
        <v>18.809002806446649</v>
      </c>
      <c r="BX70" s="101">
        <f t="shared" si="65"/>
        <v>18.671324999237456</v>
      </c>
      <c r="BY70" s="101">
        <f t="shared" si="65"/>
        <v>18.537023385161518</v>
      </c>
      <c r="BZ70" s="101">
        <f t="shared" si="65"/>
        <v>18.405959069423012</v>
      </c>
      <c r="CA70" s="101">
        <f t="shared" si="65"/>
        <v>18.278001102052642</v>
      </c>
      <c r="CB70" s="101">
        <f t="shared" si="65"/>
        <v>18.153025900061142</v>
      </c>
      <c r="CC70" s="101">
        <f t="shared" si="65"/>
        <v>18.030916720305491</v>
      </c>
      <c r="CD70" s="101">
        <f t="shared" si="65"/>
        <v>17.911563177879238</v>
      </c>
      <c r="CE70" s="101">
        <f t="shared" si="65"/>
        <v>0</v>
      </c>
      <c r="CF70" s="101">
        <f t="shared" si="65"/>
        <v>0</v>
      </c>
      <c r="CG70" s="101">
        <f t="shared" si="65"/>
        <v>0</v>
      </c>
      <c r="CH70" s="101">
        <f t="shared" si="64"/>
        <v>0</v>
      </c>
      <c r="CI70" s="101">
        <f t="shared" si="64"/>
        <v>0</v>
      </c>
      <c r="CJ70" s="101">
        <f t="shared" si="64"/>
        <v>0</v>
      </c>
      <c r="CK70" s="101">
        <f t="shared" si="64"/>
        <v>0</v>
      </c>
      <c r="CL70" s="101">
        <f t="shared" si="64"/>
        <v>0</v>
      </c>
      <c r="CM70" s="101">
        <f t="shared" si="64"/>
        <v>0</v>
      </c>
      <c r="CN70" s="101">
        <f t="shared" si="64"/>
        <v>0</v>
      </c>
      <c r="CO70" s="101">
        <f t="shared" si="64"/>
        <v>0</v>
      </c>
      <c r="CP70" s="101">
        <f t="shared" si="64"/>
        <v>0</v>
      </c>
      <c r="CQ70" s="101">
        <f t="shared" si="64"/>
        <v>0</v>
      </c>
      <c r="CR70" s="101">
        <f t="shared" si="64"/>
        <v>0</v>
      </c>
      <c r="CS70" s="101">
        <f t="shared" si="64"/>
        <v>0</v>
      </c>
      <c r="CT70" s="101">
        <f t="shared" si="64"/>
        <v>0</v>
      </c>
      <c r="CU70" s="101">
        <f t="shared" si="64"/>
        <v>0</v>
      </c>
      <c r="CV70" s="101">
        <f t="shared" si="64"/>
        <v>0</v>
      </c>
      <c r="CW70" s="101">
        <f t="shared" si="64"/>
        <v>0</v>
      </c>
      <c r="CX70" s="101">
        <f t="shared" si="64"/>
        <v>0</v>
      </c>
      <c r="CY70" s="101">
        <f t="shared" si="64"/>
        <v>0</v>
      </c>
      <c r="CZ70" s="101">
        <f t="shared" si="64"/>
        <v>0</v>
      </c>
      <c r="DA70" s="101">
        <f t="shared" si="64"/>
        <v>0</v>
      </c>
      <c r="DB70" s="101">
        <f t="shared" si="64"/>
        <v>0</v>
      </c>
      <c r="DC70" s="101">
        <f t="shared" si="64"/>
        <v>0</v>
      </c>
      <c r="DD70" s="101">
        <f t="shared" si="64"/>
        <v>0</v>
      </c>
      <c r="DE70" s="101">
        <f t="shared" si="64"/>
        <v>0</v>
      </c>
      <c r="DF70" s="174">
        <f t="shared" si="24"/>
        <v>0.17911563177879239</v>
      </c>
      <c r="DH70">
        <f t="shared" si="25"/>
        <v>0.99976226557063264</v>
      </c>
    </row>
    <row r="71" spans="1:112" ht="16.149999999999999" hidden="1" customHeight="1">
      <c r="A71" s="24">
        <f t="shared" si="19"/>
        <v>64</v>
      </c>
      <c r="B71" s="78">
        <f t="shared" si="2"/>
        <v>26.214400000000005</v>
      </c>
      <c r="C71" s="5">
        <f t="shared" si="37"/>
        <v>2392.4466219141777</v>
      </c>
      <c r="D71" s="85">
        <f t="shared" si="7"/>
        <v>37.381978467409027</v>
      </c>
      <c r="E71" s="83">
        <v>86.061735169000002</v>
      </c>
      <c r="F71" s="81">
        <f t="shared" si="26"/>
        <v>31.886531520036598</v>
      </c>
      <c r="G71" s="5">
        <f t="shared" si="27"/>
        <v>2600.4024241824523</v>
      </c>
      <c r="H71" s="86">
        <f t="shared" si="28"/>
        <v>40.631287877850816</v>
      </c>
      <c r="I71" s="67">
        <f t="shared" si="29"/>
        <v>-0.21655616681964548</v>
      </c>
      <c r="J71" s="89">
        <f t="shared" si="30"/>
        <v>26.214400000000005</v>
      </c>
      <c r="K71" s="5">
        <f t="shared" si="31"/>
        <v>1677.7216000000003</v>
      </c>
      <c r="L71" s="81">
        <f t="shared" si="32"/>
        <v>17.820264645515849</v>
      </c>
      <c r="M71" s="75">
        <f t="shared" si="33"/>
        <v>0.16666666666666669</v>
      </c>
      <c r="N71" s="83">
        <f t="shared" si="34"/>
        <v>75.015733171162466</v>
      </c>
      <c r="O71" s="85">
        <f t="shared" si="35"/>
        <v>28.750375999552837</v>
      </c>
      <c r="P71" s="5">
        <f t="shared" si="42"/>
        <v>1840.0240639713816</v>
      </c>
      <c r="Q71" s="94">
        <f t="shared" si="36"/>
        <v>17.820264645515856</v>
      </c>
      <c r="R71" s="8">
        <f t="shared" si="15"/>
        <v>5.6721315200365936</v>
      </c>
      <c r="S71" s="4"/>
      <c r="T71" s="3"/>
      <c r="U71" s="101">
        <f t="shared" si="59"/>
        <v>75.015733171162466</v>
      </c>
      <c r="V71" s="101">
        <f t="shared" si="65"/>
        <v>63.404658752078589</v>
      </c>
      <c r="W71" s="101">
        <f t="shared" si="65"/>
        <v>56.273602232070452</v>
      </c>
      <c r="X71" s="101">
        <f t="shared" si="65"/>
        <v>51.299455207326616</v>
      </c>
      <c r="Y71" s="101">
        <f t="shared" si="65"/>
        <v>47.563469627545395</v>
      </c>
      <c r="Z71" s="101">
        <f t="shared" si="65"/>
        <v>44.617821157929512</v>
      </c>
      <c r="AA71" s="101">
        <f t="shared" si="65"/>
        <v>42.214055296211299</v>
      </c>
      <c r="AB71" s="101">
        <f t="shared" si="65"/>
        <v>40.201507514675363</v>
      </c>
      <c r="AC71" s="101">
        <f t="shared" si="65"/>
        <v>38.482662436588136</v>
      </c>
      <c r="AD71" s="101">
        <f t="shared" si="65"/>
        <v>36.991174483663642</v>
      </c>
      <c r="AE71" s="101">
        <f t="shared" si="65"/>
        <v>35.680085462746355</v>
      </c>
      <c r="AF71" s="101">
        <f t="shared" si="65"/>
        <v>34.51507549630886</v>
      </c>
      <c r="AG71" s="101">
        <f t="shared" si="65"/>
        <v>33.470385666618874</v>
      </c>
      <c r="AH71" s="101">
        <f t="shared" si="65"/>
        <v>32.526244515880855</v>
      </c>
      <c r="AI71" s="101">
        <f t="shared" si="65"/>
        <v>31.667183081732848</v>
      </c>
      <c r="AJ71" s="101">
        <f t="shared" si="65"/>
        <v>30.880896758982985</v>
      </c>
      <c r="AK71" s="101">
        <f t="shared" si="65"/>
        <v>30.157455607993704</v>
      </c>
      <c r="AL71" s="101">
        <f t="shared" si="65"/>
        <v>29.48874347625917</v>
      </c>
      <c r="AM71" s="101">
        <f t="shared" si="65"/>
        <v>28.86805137059013</v>
      </c>
      <c r="AN71" s="101">
        <f t="shared" si="65"/>
        <v>28.289777247797932</v>
      </c>
      <c r="AO71" s="101">
        <f t="shared" si="65"/>
        <v>27.749200747544258</v>
      </c>
      <c r="AP71" s="101">
        <f t="shared" si="65"/>
        <v>27.242311679042132</v>
      </c>
      <c r="AQ71" s="101">
        <f t="shared" si="65"/>
        <v>26.765677705976536</v>
      </c>
      <c r="AR71" s="101">
        <f t="shared" si="65"/>
        <v>26.316341045685103</v>
      </c>
      <c r="AS71" s="101">
        <f t="shared" si="65"/>
        <v>25.89173693813634</v>
      </c>
      <c r="AT71" s="101">
        <f t="shared" si="65"/>
        <v>25.489628652871154</v>
      </c>
      <c r="AU71" s="101">
        <f t="shared" si="65"/>
        <v>25.108055203029821</v>
      </c>
      <c r="AV71" s="101">
        <f t="shared" si="65"/>
        <v>24.74528892562244</v>
      </c>
      <c r="AW71" s="101">
        <f t="shared" si="65"/>
        <v>24.399800796633052</v>
      </c>
      <c r="AX71" s="101">
        <f t="shared" si="65"/>
        <v>24.070231864463732</v>
      </c>
      <c r="AY71" s="101">
        <f t="shared" si="65"/>
        <v>23.755369563416213</v>
      </c>
      <c r="AZ71" s="101">
        <f t="shared" si="65"/>
        <v>23.454127949752905</v>
      </c>
      <c r="BA71" s="101">
        <f t="shared" si="65"/>
        <v>23.16553111358084</v>
      </c>
      <c r="BB71" s="101">
        <f t="shared" si="65"/>
        <v>22.888699179397147</v>
      </c>
      <c r="BC71" s="101">
        <f t="shared" si="65"/>
        <v>22.622836430104332</v>
      </c>
      <c r="BD71" s="101">
        <f t="shared" si="65"/>
        <v>22.367221183302366</v>
      </c>
      <c r="BE71" s="101">
        <f t="shared" si="65"/>
        <v>22.12119712167916</v>
      </c>
      <c r="BF71" s="101">
        <f t="shared" si="65"/>
        <v>21.884165836456937</v>
      </c>
      <c r="BG71" s="101">
        <f t="shared" si="65"/>
        <v>21.655580387876007</v>
      </c>
      <c r="BH71" s="101">
        <f t="shared" si="65"/>
        <v>21.434939722411421</v>
      </c>
      <c r="BI71" s="101">
        <f t="shared" si="65"/>
        <v>21.221783814924322</v>
      </c>
      <c r="BJ71" s="101">
        <f t="shared" si="65"/>
        <v>21.015689426837849</v>
      </c>
      <c r="BK71" s="101">
        <f t="shared" si="65"/>
        <v>20.816266389908019</v>
      </c>
      <c r="BL71" s="101">
        <f t="shared" si="65"/>
        <v>20.623154340160934</v>
      </c>
      <c r="BM71" s="101">
        <f t="shared" si="65"/>
        <v>20.436019838806676</v>
      </c>
      <c r="BN71" s="101">
        <f t="shared" si="65"/>
        <v>20.254553826973424</v>
      </c>
      <c r="BO71" s="101">
        <f t="shared" si="65"/>
        <v>20.078469369368676</v>
      </c>
      <c r="BP71" s="101">
        <f t="shared" si="65"/>
        <v>19.907499648809818</v>
      </c>
      <c r="BQ71" s="101">
        <f t="shared" si="65"/>
        <v>19.741396179244241</v>
      </c>
      <c r="BR71" s="101">
        <f t="shared" si="65"/>
        <v>19.579927209614862</v>
      </c>
      <c r="BS71" s="101">
        <f t="shared" si="65"/>
        <v>19.422876294891665</v>
      </c>
      <c r="BT71" s="101">
        <f t="shared" si="65"/>
        <v>19.270041013921492</v>
      </c>
      <c r="BU71" s="101">
        <f t="shared" si="65"/>
        <v>19.121231816557994</v>
      </c>
      <c r="BV71" s="101">
        <f t="shared" si="65"/>
        <v>18.976270984911061</v>
      </c>
      <c r="BW71" s="101">
        <f t="shared" si="65"/>
        <v>18.834991695573024</v>
      </c>
      <c r="BX71" s="101">
        <f t="shared" si="65"/>
        <v>18.697237171397969</v>
      </c>
      <c r="BY71" s="101">
        <f t="shared" si="65"/>
        <v>18.56285991287815</v>
      </c>
      <c r="BZ71" s="101">
        <f t="shared" si="65"/>
        <v>18.431721000419383</v>
      </c>
      <c r="CA71" s="101">
        <f t="shared" si="65"/>
        <v>18.303689459897424</v>
      </c>
      <c r="CB71" s="101">
        <f t="shared" si="65"/>
        <v>18.178641684807896</v>
      </c>
      <c r="CC71" s="101">
        <f t="shared" si="65"/>
        <v>18.056460909126233</v>
      </c>
      <c r="CD71" s="101">
        <f t="shared" si="65"/>
        <v>17.937036725689449</v>
      </c>
      <c r="CE71" s="101">
        <f t="shared" si="65"/>
        <v>17.820264645515856</v>
      </c>
      <c r="CF71" s="101">
        <f t="shared" si="65"/>
        <v>0</v>
      </c>
      <c r="CG71" s="101">
        <f t="shared" si="65"/>
        <v>0</v>
      </c>
      <c r="CH71" s="101">
        <f t="shared" si="64"/>
        <v>0</v>
      </c>
      <c r="CI71" s="101">
        <f t="shared" si="64"/>
        <v>0</v>
      </c>
      <c r="CJ71" s="101">
        <f t="shared" si="64"/>
        <v>0</v>
      </c>
      <c r="CK71" s="101">
        <f t="shared" si="64"/>
        <v>0</v>
      </c>
      <c r="CL71" s="101">
        <f t="shared" si="64"/>
        <v>0</v>
      </c>
      <c r="CM71" s="101">
        <f t="shared" si="64"/>
        <v>0</v>
      </c>
      <c r="CN71" s="101">
        <f t="shared" si="64"/>
        <v>0</v>
      </c>
      <c r="CO71" s="101">
        <f t="shared" si="64"/>
        <v>0</v>
      </c>
      <c r="CP71" s="101">
        <f t="shared" si="64"/>
        <v>0</v>
      </c>
      <c r="CQ71" s="101">
        <f t="shared" si="64"/>
        <v>0</v>
      </c>
      <c r="CR71" s="101">
        <f t="shared" si="64"/>
        <v>0</v>
      </c>
      <c r="CS71" s="101">
        <f t="shared" si="64"/>
        <v>0</v>
      </c>
      <c r="CT71" s="101">
        <f t="shared" si="64"/>
        <v>0</v>
      </c>
      <c r="CU71" s="101">
        <f t="shared" si="64"/>
        <v>0</v>
      </c>
      <c r="CV71" s="101">
        <f t="shared" si="64"/>
        <v>0</v>
      </c>
      <c r="CW71" s="101">
        <f t="shared" si="64"/>
        <v>0</v>
      </c>
      <c r="CX71" s="101">
        <f t="shared" si="64"/>
        <v>0</v>
      </c>
      <c r="CY71" s="101">
        <f t="shared" si="64"/>
        <v>0</v>
      </c>
      <c r="CZ71" s="101">
        <f t="shared" si="64"/>
        <v>0</v>
      </c>
      <c r="DA71" s="101">
        <f t="shared" si="64"/>
        <v>0</v>
      </c>
      <c r="DB71" s="101">
        <f t="shared" si="64"/>
        <v>0</v>
      </c>
      <c r="DC71" s="101">
        <f t="shared" si="64"/>
        <v>0</v>
      </c>
      <c r="DD71" s="101">
        <f t="shared" si="64"/>
        <v>0</v>
      </c>
      <c r="DE71" s="101">
        <f t="shared" si="64"/>
        <v>0</v>
      </c>
      <c r="DF71" s="174">
        <f t="shared" si="24"/>
        <v>0.17820264645515857</v>
      </c>
      <c r="DH71">
        <f t="shared" si="25"/>
        <v>0.99976759966636319</v>
      </c>
    </row>
    <row r="72" spans="1:112" ht="16.149999999999999" hidden="1" customHeight="1">
      <c r="A72" s="24">
        <f t="shared" si="19"/>
        <v>65</v>
      </c>
      <c r="B72" s="78">
        <f t="shared" ref="B72:B97" si="66">A72^(LN($F$2)/LN(2))*100</f>
        <v>26.083883804844131</v>
      </c>
      <c r="C72" s="5">
        <f t="shared" si="37"/>
        <v>2418.5305057190217</v>
      </c>
      <c r="D72" s="85">
        <f t="shared" si="7"/>
        <v>37.20816162644649</v>
      </c>
      <c r="E72" s="83">
        <v>86.061735169000002</v>
      </c>
      <c r="F72" s="81">
        <f t="shared" si="26"/>
        <v>31.77881486359091</v>
      </c>
      <c r="G72" s="5">
        <f t="shared" si="27"/>
        <v>2632.1812390460427</v>
      </c>
      <c r="H72" s="86">
        <f t="shared" si="28"/>
        <v>40.495095985323736</v>
      </c>
      <c r="I72" s="67">
        <f t="shared" si="29"/>
        <v>-0.21655616681964548</v>
      </c>
      <c r="J72" s="89">
        <f t="shared" si="30"/>
        <v>26.083883804844131</v>
      </c>
      <c r="K72" s="5">
        <f t="shared" si="31"/>
        <v>1695.4524473148686</v>
      </c>
      <c r="L72" s="81">
        <f t="shared" si="32"/>
        <v>17.730847314867759</v>
      </c>
      <c r="M72" s="75">
        <f t="shared" si="33"/>
        <v>0.16604764621593784</v>
      </c>
      <c r="N72" s="83">
        <f t="shared" si="34"/>
        <v>75.033170905114645</v>
      </c>
      <c r="O72" s="85">
        <f t="shared" si="35"/>
        <v>28.607148070816969</v>
      </c>
      <c r="P72" s="5">
        <f t="shared" si="42"/>
        <v>1859.4646246031029</v>
      </c>
      <c r="Q72" s="94">
        <f t="shared" si="36"/>
        <v>17.730847314867756</v>
      </c>
      <c r="R72" s="8">
        <f t="shared" si="15"/>
        <v>5.6949310587467785</v>
      </c>
      <c r="S72" s="4"/>
      <c r="T72" s="3"/>
      <c r="U72" s="101">
        <f t="shared" si="59"/>
        <v>75.033170905114645</v>
      </c>
      <c r="V72" s="101">
        <f t="shared" si="65"/>
        <v>63.428020609830092</v>
      </c>
      <c r="W72" s="101">
        <f t="shared" si="65"/>
        <v>56.299767360761422</v>
      </c>
      <c r="X72" s="101">
        <f t="shared" si="65"/>
        <v>51.327147947555488</v>
      </c>
      <c r="Y72" s="101">
        <f t="shared" si="65"/>
        <v>47.592055105905153</v>
      </c>
      <c r="Z72" s="101">
        <f t="shared" si="65"/>
        <v>44.646944056339919</v>
      </c>
      <c r="AA72" s="101">
        <f t="shared" si="65"/>
        <v>42.243500662982072</v>
      </c>
      <c r="AB72" s="101">
        <f t="shared" si="65"/>
        <v>40.23113798481031</v>
      </c>
      <c r="AC72" s="101">
        <f t="shared" si="65"/>
        <v>38.512386640210345</v>
      </c>
      <c r="AD72" s="101">
        <f t="shared" si="65"/>
        <v>37.020929808838446</v>
      </c>
      <c r="AE72" s="101">
        <f t="shared" si="65"/>
        <v>35.709828044870157</v>
      </c>
      <c r="AF72" s="101">
        <f t="shared" si="65"/>
        <v>34.544774108595696</v>
      </c>
      <c r="AG72" s="101">
        <f t="shared" si="65"/>
        <v>33.500017837704462</v>
      </c>
      <c r="AH72" s="101">
        <f t="shared" si="65"/>
        <v>32.555793978613472</v>
      </c>
      <c r="AI72" s="101">
        <f t="shared" si="65"/>
        <v>31.696638048758572</v>
      </c>
      <c r="AJ72" s="101">
        <f t="shared" si="65"/>
        <v>30.910248728834418</v>
      </c>
      <c r="AK72" s="101">
        <f t="shared" si="65"/>
        <v>30.186698521215209</v>
      </c>
      <c r="AL72" s="101">
        <f t="shared" si="65"/>
        <v>29.517873108159741</v>
      </c>
      <c r="AM72" s="101">
        <f t="shared" si="65"/>
        <v>28.897064887387575</v>
      </c>
      <c r="AN72" s="101">
        <f t="shared" si="65"/>
        <v>28.318672877714597</v>
      </c>
      <c r="AO72" s="101">
        <f t="shared" si="65"/>
        <v>27.777977534128283</v>
      </c>
      <c r="AP72" s="101">
        <f t="shared" si="65"/>
        <v>27.270969294181985</v>
      </c>
      <c r="AQ72" s="101">
        <f t="shared" si="65"/>
        <v>26.794216306829977</v>
      </c>
      <c r="AR72" s="101">
        <f t="shared" si="65"/>
        <v>26.344761164302493</v>
      </c>
      <c r="AS72" s="101">
        <f t="shared" si="65"/>
        <v>25.920039395688399</v>
      </c>
      <c r="AT72" s="101">
        <f t="shared" si="65"/>
        <v>25.517814492574665</v>
      </c>
      <c r="AU72" s="101">
        <f t="shared" si="65"/>
        <v>25.136125637408679</v>
      </c>
      <c r="AV72" s="101">
        <f t="shared" si="65"/>
        <v>24.773245294848028</v>
      </c>
      <c r="AW72" s="101">
        <f t="shared" si="65"/>
        <v>24.427644535490071</v>
      </c>
      <c r="AX72" s="101">
        <f t="shared" si="65"/>
        <v>24.097964476075738</v>
      </c>
      <c r="AY72" s="101">
        <f t="shared" si="65"/>
        <v>23.782992598300616</v>
      </c>
      <c r="AZ72" s="101">
        <f t="shared" si="65"/>
        <v>23.481642989100784</v>
      </c>
      <c r="BA72" s="101">
        <f t="shared" si="65"/>
        <v>23.192939755902351</v>
      </c>
      <c r="BB72" s="101">
        <f t="shared" si="65"/>
        <v>22.916003029859926</v>
      </c>
      <c r="BC72" s="101">
        <f t="shared" si="65"/>
        <v>22.650037092035131</v>
      </c>
      <c r="BD72" s="101">
        <f t="shared" si="65"/>
        <v>22.394320251432589</v>
      </c>
      <c r="BE72" s="101">
        <f t="shared" si="65"/>
        <v>22.148196176800376</v>
      </c>
      <c r="BF72" s="101">
        <f t="shared" si="65"/>
        <v>21.911066441219333</v>
      </c>
      <c r="BG72" s="101">
        <f t="shared" si="65"/>
        <v>21.682384083515394</v>
      </c>
      <c r="BH72" s="101">
        <f t="shared" si="65"/>
        <v>21.461648026231792</v>
      </c>
      <c r="BI72" s="101">
        <f t="shared" si="65"/>
        <v>21.248398218395941</v>
      </c>
      <c r="BJ72" s="101">
        <f t="shared" si="65"/>
        <v>21.042211394197185</v>
      </c>
      <c r="BK72" s="101">
        <f t="shared" si="65"/>
        <v>20.842697357166827</v>
      </c>
      <c r="BL72" s="101">
        <f t="shared" si="65"/>
        <v>20.649495714448779</v>
      </c>
      <c r="BM72" s="101">
        <f t="shared" si="65"/>
        <v>20.462272997984901</v>
      </c>
      <c r="BN72" s="101">
        <f t="shared" si="65"/>
        <v>20.280720119469635</v>
      </c>
      <c r="BO72" s="101">
        <f t="shared" si="65"/>
        <v>20.104550114189834</v>
      </c>
      <c r="BP72" s="101">
        <f t="shared" si="65"/>
        <v>19.933496135699468</v>
      </c>
      <c r="BQ72" s="101">
        <f t="shared" si="65"/>
        <v>19.767309668955363</v>
      </c>
      <c r="BR72" s="101">
        <f t="shared" si="65"/>
        <v>19.605758934274839</v>
      </c>
      <c r="BS72" s="101">
        <f t="shared" si="65"/>
        <v>19.448627458439926</v>
      </c>
      <c r="BT72" s="101">
        <f t="shared" si="65"/>
        <v>19.295712792603723</v>
      </c>
      <c r="BU72" s="101">
        <f t="shared" si="65"/>
        <v>19.146825359463662</v>
      </c>
      <c r="BV72" s="101">
        <f t="shared" si="65"/>
        <v>19.001787414543177</v>
      </c>
      <c r="BW72" s="101">
        <f t="shared" si="65"/>
        <v>18.860432108441188</v>
      </c>
      <c r="BX72" s="101">
        <f t="shared" si="65"/>
        <v>18.722602638627052</v>
      </c>
      <c r="BY72" s="101">
        <f t="shared" si="65"/>
        <v>18.588151480826593</v>
      </c>
      <c r="BZ72" s="101">
        <f t="shared" si="65"/>
        <v>18.456939691301919</v>
      </c>
      <c r="CA72" s="101">
        <f t="shared" si="65"/>
        <v>18.328836272408164</v>
      </c>
      <c r="CB72" s="101">
        <f t="shared" si="65"/>
        <v>18.20371759474039</v>
      </c>
      <c r="CC72" s="101">
        <f t="shared" si="65"/>
        <v>18.081466869987718</v>
      </c>
      <c r="CD72" s="101">
        <f t="shared" si="65"/>
        <v>17.961973669307181</v>
      </c>
      <c r="CE72" s="101">
        <f t="shared" si="65"/>
        <v>17.845133482633667</v>
      </c>
      <c r="CF72" s="101">
        <f t="shared" si="65"/>
        <v>17.730847314867756</v>
      </c>
      <c r="CG72" s="101">
        <f t="shared" ref="CG72:DE75" si="67">IF(CG$6&gt;$A72,0,CG$6^(LN($N72/100)/LN(2))*100)</f>
        <v>0</v>
      </c>
      <c r="CH72" s="101">
        <f t="shared" si="67"/>
        <v>0</v>
      </c>
      <c r="CI72" s="101">
        <f t="shared" si="67"/>
        <v>0</v>
      </c>
      <c r="CJ72" s="101">
        <f t="shared" si="67"/>
        <v>0</v>
      </c>
      <c r="CK72" s="101">
        <f t="shared" si="67"/>
        <v>0</v>
      </c>
      <c r="CL72" s="101">
        <f t="shared" si="67"/>
        <v>0</v>
      </c>
      <c r="CM72" s="101">
        <f t="shared" si="67"/>
        <v>0</v>
      </c>
      <c r="CN72" s="101">
        <f t="shared" si="67"/>
        <v>0</v>
      </c>
      <c r="CO72" s="101">
        <f t="shared" si="67"/>
        <v>0</v>
      </c>
      <c r="CP72" s="101">
        <f t="shared" si="67"/>
        <v>0</v>
      </c>
      <c r="CQ72" s="101">
        <f t="shared" si="67"/>
        <v>0</v>
      </c>
      <c r="CR72" s="101">
        <f t="shared" si="67"/>
        <v>0</v>
      </c>
      <c r="CS72" s="101">
        <f t="shared" si="67"/>
        <v>0</v>
      </c>
      <c r="CT72" s="101">
        <f t="shared" si="67"/>
        <v>0</v>
      </c>
      <c r="CU72" s="101">
        <f t="shared" si="67"/>
        <v>0</v>
      </c>
      <c r="CV72" s="101">
        <f t="shared" si="67"/>
        <v>0</v>
      </c>
      <c r="CW72" s="101">
        <f t="shared" si="67"/>
        <v>0</v>
      </c>
      <c r="CX72" s="101">
        <f t="shared" si="67"/>
        <v>0</v>
      </c>
      <c r="CY72" s="101">
        <f t="shared" si="67"/>
        <v>0</v>
      </c>
      <c r="CZ72" s="101">
        <f t="shared" si="67"/>
        <v>0</v>
      </c>
      <c r="DA72" s="101">
        <f t="shared" si="67"/>
        <v>0</v>
      </c>
      <c r="DB72" s="101">
        <f t="shared" si="67"/>
        <v>0</v>
      </c>
      <c r="DC72" s="101">
        <f t="shared" si="67"/>
        <v>0</v>
      </c>
      <c r="DD72" s="101">
        <f t="shared" si="67"/>
        <v>0</v>
      </c>
      <c r="DE72" s="101">
        <f t="shared" si="67"/>
        <v>0</v>
      </c>
      <c r="DF72" s="174">
        <f t="shared" si="24"/>
        <v>0.17730847314867756</v>
      </c>
      <c r="DH72">
        <f t="shared" si="25"/>
        <v>0.99977272975262754</v>
      </c>
    </row>
    <row r="73" spans="1:112" ht="16.149999999999999" hidden="1" customHeight="1">
      <c r="A73" s="24">
        <f t="shared" si="19"/>
        <v>66</v>
      </c>
      <c r="B73" s="78">
        <f t="shared" si="66"/>
        <v>25.955995325137909</v>
      </c>
      <c r="C73" s="5">
        <f t="shared" si="37"/>
        <v>2444.4865010441595</v>
      </c>
      <c r="D73" s="85">
        <f t="shared" ref="D73:D97" si="68">C73/$A73</f>
        <v>37.037674258244841</v>
      </c>
      <c r="E73" s="83">
        <v>86.061735169000002</v>
      </c>
      <c r="F73" s="81">
        <f t="shared" si="26"/>
        <v>31.673111064009518</v>
      </c>
      <c r="G73" s="5">
        <f t="shared" si="27"/>
        <v>2663.854350110053</v>
      </c>
      <c r="H73" s="86">
        <f t="shared" si="28"/>
        <v>40.361429547122015</v>
      </c>
      <c r="I73" s="67">
        <f t="shared" si="29"/>
        <v>-0.21655616681964548</v>
      </c>
      <c r="J73" s="89">
        <f t="shared" si="30"/>
        <v>25.955995325137909</v>
      </c>
      <c r="K73" s="5">
        <f t="shared" si="31"/>
        <v>1713.095691459102</v>
      </c>
      <c r="L73" s="81">
        <f t="shared" si="32"/>
        <v>17.643244144233705</v>
      </c>
      <c r="M73" s="75">
        <f t="shared" si="33"/>
        <v>0.16544255391905832</v>
      </c>
      <c r="N73" s="83">
        <f t="shared" si="34"/>
        <v>75.050227588904136</v>
      </c>
      <c r="O73" s="85">
        <f t="shared" si="35"/>
        <v>28.466756451257332</v>
      </c>
      <c r="P73" s="5">
        <f t="shared" si="42"/>
        <v>1878.8059257829839</v>
      </c>
      <c r="Q73" s="94">
        <f t="shared" si="36"/>
        <v>17.643244144233705</v>
      </c>
      <c r="R73" s="8">
        <f t="shared" ref="R73:R97" si="69">F73-B73</f>
        <v>5.717115738871609</v>
      </c>
      <c r="S73" s="4"/>
      <c r="T73" s="3"/>
      <c r="U73" s="101">
        <f t="shared" si="59"/>
        <v>75.050227588904136</v>
      </c>
      <c r="V73" s="101">
        <f t="shared" ref="V73:CG76" si="70">IF(V$6&gt;$A73,0,V$6^(LN($N73/100)/LN(2))*100)</f>
        <v>63.450875036000873</v>
      </c>
      <c r="W73" s="101">
        <f t="shared" si="70"/>
        <v>56.325366611463082</v>
      </c>
      <c r="X73" s="101">
        <f t="shared" si="70"/>
        <v>51.354243776847738</v>
      </c>
      <c r="Y73" s="101">
        <f t="shared" si="70"/>
        <v>47.620026121669824</v>
      </c>
      <c r="Z73" s="101">
        <f t="shared" si="70"/>
        <v>44.675442396758164</v>
      </c>
      <c r="AA73" s="101">
        <f t="shared" si="70"/>
        <v>42.272315832187665</v>
      </c>
      <c r="AB73" s="101">
        <f t="shared" si="70"/>
        <v>40.260135428341989</v>
      </c>
      <c r="AC73" s="101">
        <f t="shared" si="70"/>
        <v>38.541476831084864</v>
      </c>
      <c r="AD73" s="101">
        <f t="shared" si="70"/>
        <v>37.050051377869828</v>
      </c>
      <c r="AE73" s="101">
        <f t="shared" si="70"/>
        <v>35.738937982208803</v>
      </c>
      <c r="AF73" s="101">
        <f t="shared" si="70"/>
        <v>34.573841782919089</v>
      </c>
      <c r="AG73" s="101">
        <f t="shared" si="70"/>
        <v>33.529021195116776</v>
      </c>
      <c r="AH73" s="101">
        <f t="shared" si="70"/>
        <v>32.584717044530919</v>
      </c>
      <c r="AI73" s="101">
        <f t="shared" si="70"/>
        <v>31.725469239157199</v>
      </c>
      <c r="AJ73" s="101">
        <f t="shared" si="70"/>
        <v>30.938979680870183</v>
      </c>
      <c r="AK73" s="101">
        <f t="shared" si="70"/>
        <v>30.215323266571698</v>
      </c>
      <c r="AL73" s="101">
        <f t="shared" si="70"/>
        <v>29.546387478106844</v>
      </c>
      <c r="AM73" s="101">
        <f t="shared" si="70"/>
        <v>28.925466077853951</v>
      </c>
      <c r="AN73" s="101">
        <f t="shared" si="70"/>
        <v>28.346959126947581</v>
      </c>
      <c r="AO73" s="101">
        <f t="shared" si="70"/>
        <v>27.806147880897221</v>
      </c>
      <c r="AP73" s="101">
        <f t="shared" si="70"/>
        <v>27.299023394460615</v>
      </c>
      <c r="AQ73" s="101">
        <f t="shared" si="70"/>
        <v>26.822154293505012</v>
      </c>
      <c r="AR73" s="101">
        <f t="shared" si="70"/>
        <v>26.372583538919049</v>
      </c>
      <c r="AS73" s="101">
        <f t="shared" si="70"/>
        <v>25.947746944308413</v>
      </c>
      <c r="AT73" s="101">
        <f t="shared" si="70"/>
        <v>25.545408219961995</v>
      </c>
      <c r="AU73" s="101">
        <f t="shared" si="70"/>
        <v>25.163606715267044</v>
      </c>
      <c r="AV73" s="101">
        <f t="shared" si="70"/>
        <v>24.800615020921363</v>
      </c>
      <c r="AW73" s="101">
        <f t="shared" si="70"/>
        <v>24.454904301120894</v>
      </c>
      <c r="AX73" s="101">
        <f t="shared" si="70"/>
        <v>24.125115740392975</v>
      </c>
      <c r="AY73" s="101">
        <f t="shared" si="70"/>
        <v>23.810036867635255</v>
      </c>
      <c r="AZ73" s="101">
        <f t="shared" si="70"/>
        <v>23.508581800546306</v>
      </c>
      <c r="BA73" s="101">
        <f t="shared" si="70"/>
        <v>23.219774664177876</v>
      </c>
      <c r="BB73" s="101">
        <f t="shared" si="70"/>
        <v>22.942735596816373</v>
      </c>
      <c r="BC73" s="101">
        <f t="shared" si="70"/>
        <v>22.676668878285163</v>
      </c>
      <c r="BD73" s="101">
        <f t="shared" si="70"/>
        <v>22.420852809692857</v>
      </c>
      <c r="BE73" s="101">
        <f t="shared" si="70"/>
        <v>22.174631046618657</v>
      </c>
      <c r="BF73" s="101">
        <f t="shared" si="70"/>
        <v>21.937405144824655</v>
      </c>
      <c r="BG73" s="101">
        <f t="shared" si="70"/>
        <v>21.708628122580652</v>
      </c>
      <c r="BH73" s="101">
        <f t="shared" si="70"/>
        <v>21.487798879379184</v>
      </c>
      <c r="BI73" s="101">
        <f t="shared" si="70"/>
        <v>21.274457339307791</v>
      </c>
      <c r="BJ73" s="101">
        <f t="shared" si="70"/>
        <v>21.068180210220497</v>
      </c>
      <c r="BK73" s="101">
        <f t="shared" si="70"/>
        <v>20.868577268320614</v>
      </c>
      <c r="BL73" s="101">
        <f t="shared" si="70"/>
        <v>20.675288092759793</v>
      </c>
      <c r="BM73" s="101">
        <f t="shared" si="70"/>
        <v>20.487979187090875</v>
      </c>
      <c r="BN73" s="101">
        <f t="shared" si="70"/>
        <v>20.306341434439954</v>
      </c>
      <c r="BO73" s="101">
        <f t="shared" si="70"/>
        <v>20.130087841522531</v>
      </c>
      <c r="BP73" s="101">
        <f t="shared" si="70"/>
        <v>19.958951533460574</v>
      </c>
      <c r="BQ73" s="101">
        <f t="shared" si="70"/>
        <v>19.792683967032616</v>
      </c>
      <c r="BR73" s="101">
        <f t="shared" si="70"/>
        <v>19.631053334722644</v>
      </c>
      <c r="BS73" s="101">
        <f t="shared" si="70"/>
        <v>19.473843135896381</v>
      </c>
      <c r="BT73" s="101">
        <f t="shared" si="70"/>
        <v>19.320850894763915</v>
      </c>
      <c r="BU73" s="101">
        <f t="shared" si="70"/>
        <v>19.171887007596101</v>
      </c>
      <c r="BV73" s="101">
        <f t="shared" si="70"/>
        <v>19.026773704038604</v>
      </c>
      <c r="BW73" s="101">
        <f t="shared" si="70"/>
        <v>18.885344109384679</v>
      </c>
      <c r="BX73" s="101">
        <f t="shared" si="70"/>
        <v>18.747441396386186</v>
      </c>
      <c r="BY73" s="101">
        <f t="shared" si="70"/>
        <v>18.612918016649431</v>
      </c>
      <c r="BZ73" s="101">
        <f t="shared" si="70"/>
        <v>18.481635002919944</v>
      </c>
      <c r="CA73" s="101">
        <f t="shared" si="70"/>
        <v>18.353461334639938</v>
      </c>
      <c r="CB73" s="101">
        <f t="shared" si="70"/>
        <v>18.228273360092704</v>
      </c>
      <c r="CC73" s="101">
        <f t="shared" si="70"/>
        <v>18.105954269251466</v>
      </c>
      <c r="CD73" s="101">
        <f t="shared" si="70"/>
        <v>17.986393612145758</v>
      </c>
      <c r="CE73" s="101">
        <f t="shared" si="70"/>
        <v>17.869486858162237</v>
      </c>
      <c r="CF73" s="101">
        <f t="shared" si="70"/>
        <v>17.755134992221915</v>
      </c>
      <c r="CG73" s="101">
        <f t="shared" si="70"/>
        <v>17.643244144233705</v>
      </c>
      <c r="CH73" s="101">
        <f t="shared" si="67"/>
        <v>0</v>
      </c>
      <c r="CI73" s="101">
        <f t="shared" si="67"/>
        <v>0</v>
      </c>
      <c r="CJ73" s="101">
        <f t="shared" si="67"/>
        <v>0</v>
      </c>
      <c r="CK73" s="101">
        <f t="shared" si="67"/>
        <v>0</v>
      </c>
      <c r="CL73" s="101">
        <f t="shared" si="67"/>
        <v>0</v>
      </c>
      <c r="CM73" s="101">
        <f t="shared" si="67"/>
        <v>0</v>
      </c>
      <c r="CN73" s="101">
        <f t="shared" si="67"/>
        <v>0</v>
      </c>
      <c r="CO73" s="101">
        <f t="shared" si="67"/>
        <v>0</v>
      </c>
      <c r="CP73" s="101">
        <f t="shared" si="67"/>
        <v>0</v>
      </c>
      <c r="CQ73" s="101">
        <f t="shared" si="67"/>
        <v>0</v>
      </c>
      <c r="CR73" s="101">
        <f t="shared" si="67"/>
        <v>0</v>
      </c>
      <c r="CS73" s="101">
        <f t="shared" si="67"/>
        <v>0</v>
      </c>
      <c r="CT73" s="101">
        <f t="shared" si="67"/>
        <v>0</v>
      </c>
      <c r="CU73" s="101">
        <f t="shared" si="67"/>
        <v>0</v>
      </c>
      <c r="CV73" s="101">
        <f t="shared" si="67"/>
        <v>0</v>
      </c>
      <c r="CW73" s="101">
        <f t="shared" si="67"/>
        <v>0</v>
      </c>
      <c r="CX73" s="101">
        <f t="shared" si="67"/>
        <v>0</v>
      </c>
      <c r="CY73" s="101">
        <f t="shared" si="67"/>
        <v>0</v>
      </c>
      <c r="CZ73" s="101">
        <f t="shared" si="67"/>
        <v>0</v>
      </c>
      <c r="DA73" s="101">
        <f t="shared" si="67"/>
        <v>0</v>
      </c>
      <c r="DB73" s="101">
        <f t="shared" si="67"/>
        <v>0</v>
      </c>
      <c r="DC73" s="101">
        <f t="shared" si="67"/>
        <v>0</v>
      </c>
      <c r="DD73" s="101">
        <f t="shared" si="67"/>
        <v>0</v>
      </c>
      <c r="DE73" s="101">
        <f t="shared" si="67"/>
        <v>0</v>
      </c>
      <c r="DF73" s="174">
        <f t="shared" ref="DF73:DF115" si="71">Q73/Q$7</f>
        <v>0.17643244144233705</v>
      </c>
      <c r="DH73">
        <f t="shared" ref="DH73:DH115" si="72">N73/N74</f>
        <v>0.99977766670221813</v>
      </c>
    </row>
    <row r="74" spans="1:112" ht="16.149999999999999" hidden="1" customHeight="1">
      <c r="A74" s="24">
        <f t="shared" ref="A74:A97" si="73">A73+1</f>
        <v>67</v>
      </c>
      <c r="B74" s="78">
        <f t="shared" si="66"/>
        <v>25.830643028621513</v>
      </c>
      <c r="C74" s="5">
        <f t="shared" si="37"/>
        <v>2470.317144072781</v>
      </c>
      <c r="D74" s="85">
        <f t="shared" si="68"/>
        <v>36.870405135414643</v>
      </c>
      <c r="E74" s="83">
        <v>86.061735169000002</v>
      </c>
      <c r="F74" s="81">
        <f t="shared" si="26"/>
        <v>31.569352624347502</v>
      </c>
      <c r="G74" s="5">
        <f t="shared" si="27"/>
        <v>2695.4237027344006</v>
      </c>
      <c r="H74" s="86">
        <f t="shared" si="28"/>
        <v>40.230204518423889</v>
      </c>
      <c r="I74" s="67">
        <f t="shared" si="29"/>
        <v>-0.21655616681964548</v>
      </c>
      <c r="J74" s="89">
        <f t="shared" si="30"/>
        <v>25.830643028621513</v>
      </c>
      <c r="K74" s="5">
        <f t="shared" si="31"/>
        <v>1730.6530829176413</v>
      </c>
      <c r="L74" s="81">
        <f t="shared" si="32"/>
        <v>17.557391458539229</v>
      </c>
      <c r="M74" s="75">
        <f t="shared" si="33"/>
        <v>0.16485085672216038</v>
      </c>
      <c r="N74" s="83">
        <f t="shared" si="34"/>
        <v>75.066917464218278</v>
      </c>
      <c r="O74" s="85">
        <f t="shared" si="35"/>
        <v>28.329104029178158</v>
      </c>
      <c r="P74" s="5">
        <f t="shared" si="42"/>
        <v>1898.0499699549366</v>
      </c>
      <c r="Q74" s="94">
        <f t="shared" si="36"/>
        <v>17.557391458539236</v>
      </c>
      <c r="R74" s="8">
        <f t="shared" si="69"/>
        <v>5.7387095957259895</v>
      </c>
      <c r="S74" s="4"/>
      <c r="T74" s="3"/>
      <c r="U74" s="101">
        <f t="shared" si="59"/>
        <v>75.066917464218278</v>
      </c>
      <c r="V74" s="101">
        <f t="shared" si="70"/>
        <v>63.473240912980579</v>
      </c>
      <c r="W74" s="101">
        <f t="shared" si="70"/>
        <v>56.35042097579759</v>
      </c>
      <c r="X74" s="101">
        <f t="shared" si="70"/>
        <v>51.380764784196685</v>
      </c>
      <c r="Y74" s="101">
        <f t="shared" si="70"/>
        <v>47.647405368011562</v>
      </c>
      <c r="Z74" s="101">
        <f t="shared" si="70"/>
        <v>44.703339206195416</v>
      </c>
      <c r="AA74" s="101">
        <f t="shared" si="70"/>
        <v>42.300524004641524</v>
      </c>
      <c r="AB74" s="101">
        <f t="shared" si="70"/>
        <v>40.288523119972716</v>
      </c>
      <c r="AC74" s="101">
        <f t="shared" si="70"/>
        <v>38.569956293037052</v>
      </c>
      <c r="AD74" s="101">
        <f t="shared" si="70"/>
        <v>37.07856244060514</v>
      </c>
      <c r="AE74" s="101">
        <f t="shared" si="70"/>
        <v>35.767438461446744</v>
      </c>
      <c r="AF74" s="101">
        <f t="shared" si="70"/>
        <v>34.602301622852345</v>
      </c>
      <c r="AG74" s="101">
        <f t="shared" si="70"/>
        <v>33.557418745664236</v>
      </c>
      <c r="AH74" s="101">
        <f t="shared" si="70"/>
        <v>32.613036614405054</v>
      </c>
      <c r="AI74" s="101">
        <f t="shared" si="70"/>
        <v>31.753699441496085</v>
      </c>
      <c r="AJ74" s="101">
        <f t="shared" si="70"/>
        <v>30.96711228751413</v>
      </c>
      <c r="AK74" s="101">
        <f t="shared" si="70"/>
        <v>30.24335239802242</v>
      </c>
      <c r="AL74" s="101">
        <f t="shared" si="70"/>
        <v>29.574309020458113</v>
      </c>
      <c r="AM74" s="101">
        <f t="shared" si="70"/>
        <v>28.953277256479193</v>
      </c>
      <c r="AN74" s="101">
        <f t="shared" si="70"/>
        <v>28.37465819049531</v>
      </c>
      <c r="AO74" s="101">
        <f t="shared" si="70"/>
        <v>27.833733864207698</v>
      </c>
      <c r="AP74" s="101">
        <f t="shared" si="70"/>
        <v>27.326495938790107</v>
      </c>
      <c r="AQ74" s="101">
        <f t="shared" si="70"/>
        <v>26.849513508919287</v>
      </c>
      <c r="AR74" s="101">
        <f t="shared" si="70"/>
        <v>26.399829898089461</v>
      </c>
      <c r="AS74" s="101">
        <f t="shared" si="70"/>
        <v>25.974881199946431</v>
      </c>
      <c r="AT74" s="101">
        <f t="shared" si="70"/>
        <v>25.572431340222163</v>
      </c>
      <c r="AU74" s="101">
        <f t="shared" si="70"/>
        <v>25.190519832929887</v>
      </c>
      <c r="AV74" s="101">
        <f t="shared" si="70"/>
        <v>24.827419393229391</v>
      </c>
      <c r="AW74" s="101">
        <f t="shared" si="70"/>
        <v>24.48160127791072</v>
      </c>
      <c r="AX74" s="101">
        <f t="shared" si="70"/>
        <v>24.151706738731235</v>
      </c>
      <c r="AY74" s="101">
        <f t="shared" si="70"/>
        <v>23.836523351583804</v>
      </c>
      <c r="AZ74" s="101">
        <f t="shared" si="70"/>
        <v>23.534965264995233</v>
      </c>
      <c r="BA74" s="101">
        <f t="shared" si="70"/>
        <v>23.246056621920026</v>
      </c>
      <c r="BB74" s="101">
        <f t="shared" si="70"/>
        <v>22.968917568216842</v>
      </c>
      <c r="BC74" s="101">
        <f t="shared" si="70"/>
        <v>22.702752383036167</v>
      </c>
      <c r="BD74" s="101">
        <f t="shared" si="70"/>
        <v>22.446839360250483</v>
      </c>
      <c r="BE74" s="101">
        <f t="shared" si="70"/>
        <v>22.20052214300015</v>
      </c>
      <c r="BF74" s="101">
        <f t="shared" si="70"/>
        <v>21.963202270509264</v>
      </c>
      <c r="BG74" s="101">
        <f t="shared" si="70"/>
        <v>21.734332741307515</v>
      </c>
      <c r="BH74" s="101">
        <f t="shared" si="70"/>
        <v>21.513412432675636</v>
      </c>
      <c r="BI74" s="101">
        <f t="shared" si="70"/>
        <v>21.299981244613168</v>
      </c>
      <c r="BJ74" s="101">
        <f t="shared" si="70"/>
        <v>21.093615859495856</v>
      </c>
      <c r="BK74" s="101">
        <f t="shared" si="70"/>
        <v>20.89392602705497</v>
      </c>
      <c r="BL74" s="101">
        <f t="shared" si="70"/>
        <v>20.700551299299882</v>
      </c>
      <c r="BM74" s="101">
        <f t="shared" si="70"/>
        <v>20.513158152234531</v>
      </c>
      <c r="BN74" s="101">
        <f t="shared" si="70"/>
        <v>20.331437441243981</v>
      </c>
      <c r="BO74" s="101">
        <f t="shared" si="70"/>
        <v>20.15510214528458</v>
      </c>
      <c r="BP74" s="101">
        <f t="shared" si="70"/>
        <v>19.983885361841676</v>
      </c>
      <c r="BQ74" s="101">
        <f t="shared" si="70"/>
        <v>19.817538520292839</v>
      </c>
      <c r="BR74" s="101">
        <f t="shared" si="70"/>
        <v>19.655829786047054</v>
      </c>
      <c r="BS74" s="101">
        <f t="shared" si="70"/>
        <v>19.498542631792539</v>
      </c>
      <c r="BT74" s="101">
        <f t="shared" si="70"/>
        <v>19.345474555515274</v>
      </c>
      <c r="BU74" s="101">
        <f t="shared" si="70"/>
        <v>19.196435927758458</v>
      </c>
      <c r="BV74" s="101">
        <f t="shared" si="70"/>
        <v>19.051248952968823</v>
      </c>
      <c r="BW74" s="101">
        <f t="shared" si="70"/>
        <v>18.909746731793007</v>
      </c>
      <c r="BX74" s="101">
        <f t="shared" si="70"/>
        <v>18.771772412904721</v>
      </c>
      <c r="BY74" s="101">
        <f t="shared" si="70"/>
        <v>18.637178424410831</v>
      </c>
      <c r="BZ74" s="101">
        <f t="shared" si="70"/>
        <v>18.505825776141364</v>
      </c>
      <c r="CA74" s="101">
        <f t="shared" si="70"/>
        <v>18.37758342520825</v>
      </c>
      <c r="CB74" s="101">
        <f t="shared" si="70"/>
        <v>18.252327698147518</v>
      </c>
      <c r="CC74" s="101">
        <f t="shared" si="70"/>
        <v>18.129941763763416</v>
      </c>
      <c r="CD74" s="101">
        <f t="shared" si="70"/>
        <v>18.010315151487866</v>
      </c>
      <c r="CE74" s="101">
        <f t="shared" si="70"/>
        <v>17.893343310672535</v>
      </c>
      <c r="CF74" s="101">
        <f t="shared" si="70"/>
        <v>17.778927206756041</v>
      </c>
      <c r="CG74" s="101">
        <f t="shared" si="70"/>
        <v>17.666972950706413</v>
      </c>
      <c r="CH74" s="101">
        <f t="shared" si="67"/>
        <v>17.557391458539236</v>
      </c>
      <c r="CI74" s="101">
        <f t="shared" si="67"/>
        <v>0</v>
      </c>
      <c r="CJ74" s="101">
        <f t="shared" si="67"/>
        <v>0</v>
      </c>
      <c r="CK74" s="101">
        <f t="shared" si="67"/>
        <v>0</v>
      </c>
      <c r="CL74" s="101">
        <f t="shared" si="67"/>
        <v>0</v>
      </c>
      <c r="CM74" s="101">
        <f t="shared" si="67"/>
        <v>0</v>
      </c>
      <c r="CN74" s="101">
        <f t="shared" si="67"/>
        <v>0</v>
      </c>
      <c r="CO74" s="101">
        <f t="shared" si="67"/>
        <v>0</v>
      </c>
      <c r="CP74" s="101">
        <f t="shared" si="67"/>
        <v>0</v>
      </c>
      <c r="CQ74" s="101">
        <f t="shared" si="67"/>
        <v>0</v>
      </c>
      <c r="CR74" s="101">
        <f t="shared" si="67"/>
        <v>0</v>
      </c>
      <c r="CS74" s="101">
        <f t="shared" si="67"/>
        <v>0</v>
      </c>
      <c r="CT74" s="101">
        <f t="shared" si="67"/>
        <v>0</v>
      </c>
      <c r="CU74" s="101">
        <f t="shared" si="67"/>
        <v>0</v>
      </c>
      <c r="CV74" s="101">
        <f t="shared" si="67"/>
        <v>0</v>
      </c>
      <c r="CW74" s="101">
        <f t="shared" si="67"/>
        <v>0</v>
      </c>
      <c r="CX74" s="101">
        <f t="shared" si="67"/>
        <v>0</v>
      </c>
      <c r="CY74" s="101">
        <f t="shared" si="67"/>
        <v>0</v>
      </c>
      <c r="CZ74" s="101">
        <f t="shared" si="67"/>
        <v>0</v>
      </c>
      <c r="DA74" s="101">
        <f t="shared" si="67"/>
        <v>0</v>
      </c>
      <c r="DB74" s="101">
        <f t="shared" si="67"/>
        <v>0</v>
      </c>
      <c r="DC74" s="101">
        <f t="shared" si="67"/>
        <v>0</v>
      </c>
      <c r="DD74" s="101">
        <f t="shared" si="67"/>
        <v>0</v>
      </c>
      <c r="DE74" s="101">
        <f t="shared" si="67"/>
        <v>0</v>
      </c>
      <c r="DF74" s="174">
        <f t="shared" si="71"/>
        <v>0.17557391458539237</v>
      </c>
      <c r="DH74">
        <f t="shared" si="72"/>
        <v>0.99978242065107303</v>
      </c>
    </row>
    <row r="75" spans="1:112" ht="16.149999999999999" hidden="1" customHeight="1">
      <c r="A75" s="24">
        <f t="shared" si="73"/>
        <v>68</v>
      </c>
      <c r="B75" s="78">
        <f t="shared" si="66"/>
        <v>25.707739877210184</v>
      </c>
      <c r="C75" s="5">
        <f t="shared" si="37"/>
        <v>2496.0248839499914</v>
      </c>
      <c r="D75" s="85">
        <f t="shared" si="68"/>
        <v>36.706248293382224</v>
      </c>
      <c r="E75" s="83">
        <v>86.061735169000002</v>
      </c>
      <c r="F75" s="81">
        <f t="shared" si="26"/>
        <v>31.467475283308843</v>
      </c>
      <c r="G75" s="5">
        <f t="shared" si="27"/>
        <v>2726.8911780177068</v>
      </c>
      <c r="H75" s="86">
        <f t="shared" si="28"/>
        <v>40.10134085320157</v>
      </c>
      <c r="I75" s="67">
        <f t="shared" si="29"/>
        <v>-0.21655616681964548</v>
      </c>
      <c r="J75" s="89">
        <f t="shared" si="30"/>
        <v>25.707739877210184</v>
      </c>
      <c r="K75" s="5">
        <f t="shared" si="31"/>
        <v>1748.1263116502926</v>
      </c>
      <c r="L75" s="81">
        <f t="shared" si="32"/>
        <v>17.473228732652046</v>
      </c>
      <c r="M75" s="75">
        <f t="shared" si="33"/>
        <v>0.16427204996205022</v>
      </c>
      <c r="N75" s="83">
        <f t="shared" si="34"/>
        <v>75.08325402974539</v>
      </c>
      <c r="O75" s="85">
        <f t="shared" si="35"/>
        <v>28.19409838276318</v>
      </c>
      <c r="P75" s="5">
        <f t="shared" si="42"/>
        <v>1917.1986900278962</v>
      </c>
      <c r="Q75" s="94">
        <f t="shared" si="36"/>
        <v>17.47322873265205</v>
      </c>
      <c r="R75" s="8">
        <f t="shared" si="69"/>
        <v>5.7597354060986596</v>
      </c>
      <c r="S75" s="4"/>
      <c r="T75" s="3"/>
      <c r="U75" s="101">
        <f t="shared" si="59"/>
        <v>75.08325402974539</v>
      </c>
      <c r="V75" s="101">
        <f t="shared" si="70"/>
        <v>63.495136141577866</v>
      </c>
      <c r="W75" s="101">
        <f t="shared" si="70"/>
        <v>56.37495035695278</v>
      </c>
      <c r="X75" s="101">
        <f t="shared" si="70"/>
        <v>51.40673191554783</v>
      </c>
      <c r="Y75" s="101">
        <f t="shared" si="70"/>
        <v>47.674214365713595</v>
      </c>
      <c r="Z75" s="101">
        <f t="shared" si="70"/>
        <v>44.730656323680442</v>
      </c>
      <c r="AA75" s="101">
        <f t="shared" si="70"/>
        <v>42.328147185653712</v>
      </c>
      <c r="AB75" s="101">
        <f t="shared" si="70"/>
        <v>40.316323136375082</v>
      </c>
      <c r="AC75" s="101">
        <f t="shared" si="70"/>
        <v>38.597847112540975</v>
      </c>
      <c r="AD75" s="101">
        <f t="shared" si="70"/>
        <v>37.106485052325922</v>
      </c>
      <c r="AE75" s="101">
        <f t="shared" si="70"/>
        <v>35.795351478894105</v>
      </c>
      <c r="AF75" s="101">
        <f t="shared" si="70"/>
        <v>34.630175546729468</v>
      </c>
      <c r="AG75" s="101">
        <f t="shared" si="70"/>
        <v>33.585232316681363</v>
      </c>
      <c r="AH75" s="101">
        <f t="shared" si="70"/>
        <v>32.640774415713061</v>
      </c>
      <c r="AI75" s="101">
        <f t="shared" si="70"/>
        <v>31.781350277488901</v>
      </c>
      <c r="AJ75" s="101">
        <f t="shared" si="70"/>
        <v>30.99466806093082</v>
      </c>
      <c r="AK75" s="101">
        <f t="shared" si="70"/>
        <v>30.270807315937521</v>
      </c>
      <c r="AL75" s="101">
        <f t="shared" si="70"/>
        <v>29.601659022671633</v>
      </c>
      <c r="AM75" s="101">
        <f t="shared" si="70"/>
        <v>28.980519597521891</v>
      </c>
      <c r="AN75" s="101">
        <f t="shared" si="70"/>
        <v>28.401791129742204</v>
      </c>
      <c r="AO75" s="101">
        <f t="shared" si="70"/>
        <v>27.860756433347373</v>
      </c>
      <c r="AP75" s="101">
        <f t="shared" si="70"/>
        <v>27.353407765471072</v>
      </c>
      <c r="AQ75" s="101">
        <f t="shared" si="70"/>
        <v>26.876314681738283</v>
      </c>
      <c r="AR75" s="101">
        <f t="shared" si="70"/>
        <v>26.426520862370033</v>
      </c>
      <c r="AS75" s="101">
        <f t="shared" si="70"/>
        <v>26.001462676697649</v>
      </c>
      <c r="AT75" s="101">
        <f t="shared" si="70"/>
        <v>25.598904262719817</v>
      </c>
      <c r="AU75" s="101">
        <f t="shared" si="70"/>
        <v>25.216885296814013</v>
      </c>
      <c r="AV75" s="101">
        <f t="shared" si="70"/>
        <v>24.853678617052516</v>
      </c>
      <c r="AW75" s="101">
        <f t="shared" si="70"/>
        <v>24.507755571825978</v>
      </c>
      <c r="AX75" s="101">
        <f t="shared" si="70"/>
        <v>24.177757479562484</v>
      </c>
      <c r="AY75" s="101">
        <f t="shared" si="70"/>
        <v>23.862471962930183</v>
      </c>
      <c r="AZ75" s="101">
        <f t="shared" si="70"/>
        <v>23.560813201328585</v>
      </c>
      <c r="BA75" s="101">
        <f t="shared" si="70"/>
        <v>23.271805355865048</v>
      </c>
      <c r="BB75" s="101">
        <f t="shared" si="70"/>
        <v>22.994568580379447</v>
      </c>
      <c r="BC75" s="101">
        <f t="shared" si="70"/>
        <v>22.728307153880127</v>
      </c>
      <c r="BD75" s="101">
        <f t="shared" si="70"/>
        <v>22.47229936362643</v>
      </c>
      <c r="BE75" s="101">
        <f t="shared" si="70"/>
        <v>22.225888841011592</v>
      </c>
      <c r="BF75" s="101">
        <f t="shared" si="70"/>
        <v>21.988477109463282</v>
      </c>
      <c r="BG75" s="101">
        <f t="shared" si="70"/>
        <v>21.759517148547502</v>
      </c>
      <c r="BH75" s="101">
        <f t="shared" si="70"/>
        <v>21.538507814132419</v>
      </c>
      <c r="BI75" s="101">
        <f t="shared" si="70"/>
        <v>21.324988982942035</v>
      </c>
      <c r="BJ75" s="101">
        <f t="shared" si="70"/>
        <v>21.118537312691899</v>
      </c>
      <c r="BK75" s="101">
        <f t="shared" si="70"/>
        <v>20.918762527458838</v>
      </c>
      <c r="BL75" s="101">
        <f t="shared" si="70"/>
        <v>20.725304152922323</v>
      </c>
      <c r="BM75" s="101">
        <f t="shared" si="70"/>
        <v>20.537828638340745</v>
      </c>
      <c r="BN75" s="101">
        <f t="shared" si="70"/>
        <v>20.356026812149576</v>
      </c>
      <c r="BO75" s="101">
        <f t="shared" si="70"/>
        <v>20.179611626323315</v>
      </c>
      <c r="BP75" s="101">
        <f t="shared" si="70"/>
        <v>20.00831615147213</v>
      </c>
      <c r="BQ75" s="101">
        <f t="shared" si="70"/>
        <v>19.841891790316957</v>
      </c>
      <c r="BR75" s="101">
        <f t="shared" si="70"/>
        <v>19.680106681918179</v>
      </c>
      <c r="BS75" s="101">
        <f t="shared" si="70"/>
        <v>19.522744272994334</v>
      </c>
      <c r="BT75" s="101">
        <f t="shared" si="70"/>
        <v>19.369602035996227</v>
      </c>
      <c r="BU75" s="101">
        <f t="shared" si="70"/>
        <v>19.22049031640924</v>
      </c>
      <c r="BV75" s="101">
        <f t="shared" si="70"/>
        <v>19.07523129413201</v>
      </c>
      <c r="BW75" s="101">
        <f t="shared" si="70"/>
        <v>18.933658045796374</v>
      </c>
      <c r="BX75" s="101">
        <f t="shared" si="70"/>
        <v>18.795613696611021</v>
      </c>
      <c r="BY75" s="101">
        <f t="shared" si="70"/>
        <v>18.660950651778059</v>
      </c>
      <c r="BZ75" s="101">
        <f t="shared" si="70"/>
        <v>18.529529898788613</v>
      </c>
      <c r="CA75" s="101">
        <f t="shared" si="70"/>
        <v>18.401220372983179</v>
      </c>
      <c r="CB75" s="101">
        <f t="shared" si="70"/>
        <v>18.275898379692165</v>
      </c>
      <c r="CC75" s="101">
        <f t="shared" si="70"/>
        <v>18.153447067075668</v>
      </c>
      <c r="CD75" s="101">
        <f t="shared" si="70"/>
        <v>18.033755944476404</v>
      </c>
      <c r="CE75" s="101">
        <f t="shared" si="70"/>
        <v>17.916720441703649</v>
      </c>
      <c r="CF75" s="101">
        <f t="shared" si="70"/>
        <v>17.802241505190818</v>
      </c>
      <c r="CG75" s="101">
        <f t="shared" si="70"/>
        <v>17.690225227427334</v>
      </c>
      <c r="CH75" s="101">
        <f t="shared" si="67"/>
        <v>17.580582506465309</v>
      </c>
      <c r="CI75" s="101">
        <f t="shared" si="67"/>
        <v>17.47322873265205</v>
      </c>
      <c r="CJ75" s="101">
        <f t="shared" si="67"/>
        <v>0</v>
      </c>
      <c r="CK75" s="101">
        <f t="shared" si="67"/>
        <v>0</v>
      </c>
      <c r="CL75" s="101">
        <f t="shared" si="67"/>
        <v>0</v>
      </c>
      <c r="CM75" s="101">
        <f t="shared" si="67"/>
        <v>0</v>
      </c>
      <c r="CN75" s="101">
        <f t="shared" si="67"/>
        <v>0</v>
      </c>
      <c r="CO75" s="101">
        <f t="shared" si="67"/>
        <v>0</v>
      </c>
      <c r="CP75" s="101">
        <f t="shared" si="67"/>
        <v>0</v>
      </c>
      <c r="CQ75" s="101">
        <f t="shared" si="67"/>
        <v>0</v>
      </c>
      <c r="CR75" s="101">
        <f t="shared" si="67"/>
        <v>0</v>
      </c>
      <c r="CS75" s="101">
        <f t="shared" si="67"/>
        <v>0</v>
      </c>
      <c r="CT75" s="101">
        <f t="shared" si="67"/>
        <v>0</v>
      </c>
      <c r="CU75" s="101">
        <f t="shared" si="67"/>
        <v>0</v>
      </c>
      <c r="CV75" s="101">
        <f t="shared" si="67"/>
        <v>0</v>
      </c>
      <c r="CW75" s="101">
        <f t="shared" si="67"/>
        <v>0</v>
      </c>
      <c r="CX75" s="101">
        <f t="shared" si="67"/>
        <v>0</v>
      </c>
      <c r="CY75" s="101">
        <f t="shared" si="67"/>
        <v>0</v>
      </c>
      <c r="CZ75" s="101">
        <f t="shared" si="67"/>
        <v>0</v>
      </c>
      <c r="DA75" s="101">
        <f t="shared" si="67"/>
        <v>0</v>
      </c>
      <c r="DB75" s="101">
        <f t="shared" si="67"/>
        <v>0</v>
      </c>
      <c r="DC75" s="101">
        <f t="shared" si="67"/>
        <v>0</v>
      </c>
      <c r="DD75" s="101">
        <f t="shared" si="67"/>
        <v>0</v>
      </c>
      <c r="DE75" s="101">
        <f t="shared" si="67"/>
        <v>0</v>
      </c>
      <c r="DF75" s="174">
        <f t="shared" si="71"/>
        <v>0.17473228732652049</v>
      </c>
      <c r="DH75">
        <f t="shared" si="72"/>
        <v>0.99978700105853813</v>
      </c>
    </row>
    <row r="76" spans="1:112" ht="16.149999999999999" hidden="1" customHeight="1">
      <c r="A76" s="24">
        <f t="shared" si="73"/>
        <v>69</v>
      </c>
      <c r="B76" s="78">
        <f t="shared" si="66"/>
        <v>25.587203044085634</v>
      </c>
      <c r="C76" s="5">
        <f t="shared" si="37"/>
        <v>2521.6120869940769</v>
      </c>
      <c r="D76" s="85">
        <f t="shared" si="68"/>
        <v>36.545102710059084</v>
      </c>
      <c r="E76" s="83">
        <v>86.061735169000002</v>
      </c>
      <c r="F76" s="81">
        <f t="shared" si="26"/>
        <v>31.367417814882259</v>
      </c>
      <c r="G76" s="5">
        <f t="shared" si="27"/>
        <v>2758.2585958325894</v>
      </c>
      <c r="H76" s="86">
        <f t="shared" si="28"/>
        <v>39.974762258443327</v>
      </c>
      <c r="I76" s="67">
        <f t="shared" si="29"/>
        <v>-0.21655616681964548</v>
      </c>
      <c r="J76" s="89">
        <f t="shared" si="30"/>
        <v>25.587203044085634</v>
      </c>
      <c r="K76" s="5">
        <f t="shared" si="31"/>
        <v>1765.5170100419086</v>
      </c>
      <c r="L76" s="81">
        <f t="shared" si="32"/>
        <v>17.390698391616155</v>
      </c>
      <c r="M76" s="75">
        <f t="shared" si="33"/>
        <v>0.16370565544521562</v>
      </c>
      <c r="N76" s="83">
        <f t="shared" si="34"/>
        <v>75.099250090519249</v>
      </c>
      <c r="O76" s="85">
        <f t="shared" si="35"/>
        <v>28.061651489440944</v>
      </c>
      <c r="P76" s="5">
        <f t="shared" si="42"/>
        <v>1936.2539527714252</v>
      </c>
      <c r="Q76" s="94">
        <f t="shared" si="36"/>
        <v>17.390698391616159</v>
      </c>
      <c r="R76" s="8">
        <f t="shared" si="69"/>
        <v>5.7802147707966256</v>
      </c>
      <c r="S76" s="4"/>
      <c r="T76" s="3"/>
      <c r="U76" s="101">
        <f t="shared" si="59"/>
        <v>75.099250090519249</v>
      </c>
      <c r="V76" s="101">
        <f t="shared" si="70"/>
        <v>63.516577706007496</v>
      </c>
      <c r="W76" s="101">
        <f t="shared" si="70"/>
        <v>56.398973641583559</v>
      </c>
      <c r="X76" s="101">
        <f t="shared" si="70"/>
        <v>51.432165049177215</v>
      </c>
      <c r="Y76" s="101">
        <f t="shared" si="70"/>
        <v>47.700473540373572</v>
      </c>
      <c r="Z76" s="101">
        <f t="shared" si="70"/>
        <v>44.757414478395411</v>
      </c>
      <c r="AA76" s="101">
        <f t="shared" si="70"/>
        <v>42.355206263578872</v>
      </c>
      <c r="AB76" s="101">
        <f t="shared" si="70"/>
        <v>40.343556434832884</v>
      </c>
      <c r="AC76" s="101">
        <f t="shared" si="70"/>
        <v>38.625170257250225</v>
      </c>
      <c r="AD76" s="101">
        <f t="shared" si="70"/>
        <v>37.133840152036839</v>
      </c>
      <c r="AE76" s="101">
        <f t="shared" si="70"/>
        <v>35.822697918447098</v>
      </c>
      <c r="AF76" s="101">
        <f t="shared" si="70"/>
        <v>34.65748436521983</v>
      </c>
      <c r="AG76" s="101">
        <f t="shared" si="70"/>
        <v>33.612482633180441</v>
      </c>
      <c r="AH76" s="101">
        <f t="shared" si="70"/>
        <v>32.667951079342672</v>
      </c>
      <c r="AI76" s="101">
        <f t="shared" si="70"/>
        <v>31.808442278240374</v>
      </c>
      <c r="AJ76" s="101">
        <f t="shared" si="70"/>
        <v>31.021667428802647</v>
      </c>
      <c r="AK76" s="101">
        <f t="shared" si="70"/>
        <v>30.297708342404928</v>
      </c>
      <c r="AL76" s="101">
        <f t="shared" si="70"/>
        <v>29.628457700143652</v>
      </c>
      <c r="AM76" s="101">
        <f t="shared" si="70"/>
        <v>29.007213209381206</v>
      </c>
      <c r="AN76" s="101">
        <f t="shared" si="70"/>
        <v>28.428377946369864</v>
      </c>
      <c r="AO76" s="101">
        <f t="shared" si="70"/>
        <v>27.887235483991805</v>
      </c>
      <c r="AP76" s="101">
        <f t="shared" si="70"/>
        <v>27.37977866520243</v>
      </c>
      <c r="AQ76" s="101">
        <f t="shared" si="70"/>
        <v>26.902577498945828</v>
      </c>
      <c r="AR76" s="101">
        <f t="shared" si="70"/>
        <v>26.45267601645806</v>
      </c>
      <c r="AS76" s="101">
        <f t="shared" si="70"/>
        <v>26.027510858519047</v>
      </c>
      <c r="AT76" s="101">
        <f t="shared" si="70"/>
        <v>25.624846372297622</v>
      </c>
      <c r="AU76" s="101">
        <f t="shared" si="70"/>
        <v>25.242722394324524</v>
      </c>
      <c r="AV76" s="101">
        <f t="shared" si="70"/>
        <v>24.879411884063639</v>
      </c>
      <c r="AW76" s="101">
        <f t="shared" si="70"/>
        <v>24.533386280524034</v>
      </c>
      <c r="AX76" s="101">
        <f t="shared" si="70"/>
        <v>24.203286968243656</v>
      </c>
      <c r="AY76" s="101">
        <f t="shared" si="70"/>
        <v>23.887901616434196</v>
      </c>
      <c r="AZ76" s="101">
        <f t="shared" si="70"/>
        <v>23.586144435393098</v>
      </c>
      <c r="BA76" s="101">
        <f t="shared" si="70"/>
        <v>23.297039604605654</v>
      </c>
      <c r="BB76" s="101">
        <f t="shared" si="70"/>
        <v>23.019707286272663</v>
      </c>
      <c r="BC76" s="101">
        <f t="shared" si="70"/>
        <v>22.75335175975879</v>
      </c>
      <c r="BD76" s="101">
        <f t="shared" si="70"/>
        <v>22.4972513062988</v>
      </c>
      <c r="BE76" s="101">
        <f t="shared" si="70"/>
        <v>22.250749546194584</v>
      </c>
      <c r="BF76" s="101">
        <f t="shared" si="70"/>
        <v>22.013247987782254</v>
      </c>
      <c r="BG76" s="101">
        <f t="shared" si="70"/>
        <v>21.784199592403322</v>
      </c>
      <c r="BH76" s="101">
        <f t="shared" si="70"/>
        <v>21.563103195275382</v>
      </c>
      <c r="BI76" s="101">
        <f t="shared" si="70"/>
        <v>21.349498650622326</v>
      </c>
      <c r="BJ76" s="101">
        <f t="shared" si="70"/>
        <v>21.142962592280899</v>
      </c>
      <c r="BK76" s="101">
        <f t="shared" si="70"/>
        <v>20.943104719455029</v>
      </c>
      <c r="BL76" s="101">
        <f t="shared" si="70"/>
        <v>20.749564532271204</v>
      </c>
      <c r="BM76" s="101">
        <f t="shared" si="70"/>
        <v>20.562008454011004</v>
      </c>
      <c r="BN76" s="101">
        <f t="shared" si="70"/>
        <v>20.380127286917965</v>
      </c>
      <c r="BO76" s="101">
        <f t="shared" si="70"/>
        <v>20.203633956729085</v>
      </c>
      <c r="BP76" s="101">
        <f t="shared" si="70"/>
        <v>20.032261507908785</v>
      </c>
      <c r="BQ76" s="101">
        <f t="shared" si="70"/>
        <v>19.865761317234643</v>
      </c>
      <c r="BR76" s="101">
        <f t="shared" si="70"/>
        <v>19.703901498114654</v>
      </c>
      <c r="BS76" s="101">
        <f t="shared" si="70"/>
        <v>19.546465471976269</v>
      </c>
      <c r="BT76" s="101">
        <f t="shared" si="70"/>
        <v>19.393250686395753</v>
      </c>
      <c r="BU76" s="101">
        <f t="shared" si="70"/>
        <v>19.244067462443141</v>
      </c>
      <c r="BV76" s="101">
        <f t="shared" si="70"/>
        <v>19.098737956093224</v>
      </c>
      <c r="BW76" s="101">
        <f t="shared" si="70"/>
        <v>18.957095220569283</v>
      </c>
      <c r="BX76" s="101">
        <f t="shared" si="70"/>
        <v>18.8189823582033</v>
      </c>
      <c r="BY76" s="101">
        <f t="shared" si="70"/>
        <v>18.684251751863322</v>
      </c>
      <c r="BZ76" s="101">
        <f t="shared" si="70"/>
        <v>18.552764367255001</v>
      </c>
      <c r="CA76" s="101">
        <f t="shared" si="70"/>
        <v>18.424389118483887</v>
      </c>
      <c r="CB76" s="101">
        <f t="shared" si="70"/>
        <v>18.299002290194732</v>
      </c>
      <c r="CC76" s="101">
        <f t="shared" si="70"/>
        <v>18.176487010407357</v>
      </c>
      <c r="CD76" s="101">
        <f t="shared" si="70"/>
        <v>18.056732768863519</v>
      </c>
      <c r="CE76" s="101">
        <f t="shared" si="70"/>
        <v>17.939634976303111</v>
      </c>
      <c r="CF76" s="101">
        <f t="shared" si="70"/>
        <v>17.825094560612648</v>
      </c>
      <c r="CG76" s="101">
        <f t="shared" ref="CG76:DE79" si="74">IF(CG$6&gt;$A76,0,CG$6^(LN($N76/100)/LN(2))*100)</f>
        <v>17.713017596246956</v>
      </c>
      <c r="CH76" s="101">
        <f t="shared" si="74"/>
        <v>17.603314963724856</v>
      </c>
      <c r="CI76" s="101">
        <f t="shared" si="74"/>
        <v>17.495902036350117</v>
      </c>
      <c r="CJ76" s="101">
        <f t="shared" si="74"/>
        <v>17.390698391616159</v>
      </c>
      <c r="CK76" s="101">
        <f t="shared" si="74"/>
        <v>0</v>
      </c>
      <c r="CL76" s="101">
        <f t="shared" si="74"/>
        <v>0</v>
      </c>
      <c r="CM76" s="101">
        <f t="shared" si="74"/>
        <v>0</v>
      </c>
      <c r="CN76" s="101">
        <f t="shared" si="74"/>
        <v>0</v>
      </c>
      <c r="CO76" s="101">
        <f t="shared" si="74"/>
        <v>0</v>
      </c>
      <c r="CP76" s="101">
        <f t="shared" si="74"/>
        <v>0</v>
      </c>
      <c r="CQ76" s="101">
        <f t="shared" si="74"/>
        <v>0</v>
      </c>
      <c r="CR76" s="101">
        <f t="shared" si="74"/>
        <v>0</v>
      </c>
      <c r="CS76" s="101">
        <f t="shared" si="74"/>
        <v>0</v>
      </c>
      <c r="CT76" s="101">
        <f t="shared" si="74"/>
        <v>0</v>
      </c>
      <c r="CU76" s="101">
        <f t="shared" si="74"/>
        <v>0</v>
      </c>
      <c r="CV76" s="101">
        <f t="shared" si="74"/>
        <v>0</v>
      </c>
      <c r="CW76" s="101">
        <f t="shared" si="74"/>
        <v>0</v>
      </c>
      <c r="CX76" s="101">
        <f t="shared" si="74"/>
        <v>0</v>
      </c>
      <c r="CY76" s="101">
        <f t="shared" si="74"/>
        <v>0</v>
      </c>
      <c r="CZ76" s="101">
        <f t="shared" si="74"/>
        <v>0</v>
      </c>
      <c r="DA76" s="101">
        <f t="shared" si="74"/>
        <v>0</v>
      </c>
      <c r="DB76" s="101">
        <f t="shared" si="74"/>
        <v>0</v>
      </c>
      <c r="DC76" s="101">
        <f t="shared" si="74"/>
        <v>0</v>
      </c>
      <c r="DD76" s="101">
        <f t="shared" si="74"/>
        <v>0</v>
      </c>
      <c r="DE76" s="101">
        <f t="shared" si="74"/>
        <v>0</v>
      </c>
      <c r="DF76" s="174">
        <f t="shared" si="71"/>
        <v>0.17390698391616158</v>
      </c>
      <c r="DH76">
        <f t="shared" si="72"/>
        <v>0.99979141676180516</v>
      </c>
    </row>
    <row r="77" spans="1:112" ht="16.149999999999999" hidden="1" customHeight="1">
      <c r="A77" s="24">
        <f t="shared" si="73"/>
        <v>70</v>
      </c>
      <c r="B77" s="78">
        <f t="shared" si="66"/>
        <v>25.468953652402497</v>
      </c>
      <c r="C77" s="5">
        <f t="shared" si="37"/>
        <v>2547.0810406464793</v>
      </c>
      <c r="D77" s="85">
        <f t="shared" si="68"/>
        <v>36.386872009235418</v>
      </c>
      <c r="E77" s="83">
        <v>83.884044819970001</v>
      </c>
      <c r="F77" s="81">
        <f t="shared" si="26"/>
        <v>25.468953652422854</v>
      </c>
      <c r="G77" s="5">
        <f t="shared" si="27"/>
        <v>2384.0055363340284</v>
      </c>
      <c r="H77" s="86">
        <f t="shared" si="28"/>
        <v>34.057221947628975</v>
      </c>
      <c r="I77" s="67">
        <f t="shared" si="29"/>
        <v>-0.25353166620178808</v>
      </c>
      <c r="J77" s="89">
        <f>$A77^(LN($O$2)/LN(2))*100</f>
        <v>25.468953652402497</v>
      </c>
      <c r="K77" s="5">
        <f t="shared" si="31"/>
        <v>1782.8267556681749</v>
      </c>
      <c r="L77" s="81">
        <f>($A77^(1+(LN($O$2)/LN(2))) -($A77-1)^(1+(LN($O$2)/LN(2))))*100</f>
        <v>17.309745626267059</v>
      </c>
      <c r="M77" s="75">
        <f t="shared" si="33"/>
        <v>0.16315121968351076</v>
      </c>
      <c r="N77" s="83">
        <f t="shared" si="34"/>
        <v>75.1149178033114</v>
      </c>
      <c r="O77" s="85">
        <f t="shared" si="35"/>
        <v>27.931679457134734</v>
      </c>
      <c r="P77" s="5">
        <f t="shared" si="42"/>
        <v>1955.2175619994314</v>
      </c>
      <c r="Q77" s="94">
        <f t="shared" si="36"/>
        <v>17.309745626267063</v>
      </c>
      <c r="R77" s="8">
        <f t="shared" si="69"/>
        <v>2.035704937952687E-11</v>
      </c>
      <c r="S77" s="4"/>
      <c r="T77" s="3"/>
      <c r="U77" s="101">
        <f t="shared" si="59"/>
        <v>75.1149178033114</v>
      </c>
      <c r="V77" s="101">
        <f t="shared" ref="V77:CG80" si="75">IF(V$6&gt;$A77,0,V$6^(LN($N77/100)/LN(2))*100)</f>
        <v>63.537581733686906</v>
      </c>
      <c r="W77" s="101">
        <f t="shared" si="75"/>
        <v>56.422508765982279</v>
      </c>
      <c r="X77" s="101">
        <f t="shared" si="75"/>
        <v>51.457083065071011</v>
      </c>
      <c r="Y77" s="101">
        <f t="shared" si="75"/>
        <v>47.726202293470713</v>
      </c>
      <c r="Z77" s="101">
        <f t="shared" si="75"/>
        <v>44.783633361608075</v>
      </c>
      <c r="AA77" s="101">
        <f t="shared" si="75"/>
        <v>42.381721082133758</v>
      </c>
      <c r="AB77" s="101">
        <f t="shared" si="75"/>
        <v>40.37024292564945</v>
      </c>
      <c r="AC77" s="101">
        <f t="shared" si="75"/>
        <v>38.651945648309756</v>
      </c>
      <c r="AD77" s="101">
        <f t="shared" si="75"/>
        <v>37.160647634559105</v>
      </c>
      <c r="AE77" s="101">
        <f t="shared" si="75"/>
        <v>35.849497623382653</v>
      </c>
      <c r="AF77" s="101">
        <f t="shared" si="75"/>
        <v>34.684247852771115</v>
      </c>
      <c r="AG77" s="101">
        <f t="shared" si="75"/>
        <v>33.63918938890825</v>
      </c>
      <c r="AH77" s="101">
        <f t="shared" si="75"/>
        <v>32.694586210240658</v>
      </c>
      <c r="AI77" s="101">
        <f t="shared" si="75"/>
        <v>31.834994954473466</v>
      </c>
      <c r="AJ77" s="101">
        <f t="shared" si="75"/>
        <v>31.048129804128806</v>
      </c>
      <c r="AK77" s="101">
        <f t="shared" si="75"/>
        <v>30.324074790598722</v>
      </c>
      <c r="AL77" s="101">
        <f t="shared" si="75"/>
        <v>29.654724265147049</v>
      </c>
      <c r="AM77" s="101">
        <f t="shared" si="75"/>
        <v>29.033377203108472</v>
      </c>
      <c r="AN77" s="101">
        <f t="shared" si="75"/>
        <v>28.454437650446408</v>
      </c>
      <c r="AO77" s="101">
        <f t="shared" si="75"/>
        <v>27.913189925877251</v>
      </c>
      <c r="AP77" s="101">
        <f t="shared" si="75"/>
        <v>27.405627448344273</v>
      </c>
      <c r="AQ77" s="101">
        <f t="shared" si="75"/>
        <v>26.928320672703947</v>
      </c>
      <c r="AR77" s="101">
        <f t="shared" si="75"/>
        <v>26.478313975656175</v>
      </c>
      <c r="AS77" s="101">
        <f t="shared" si="75"/>
        <v>26.053044265305825</v>
      </c>
      <c r="AT77" s="101">
        <f t="shared" si="75"/>
        <v>25.650276094972472</v>
      </c>
      <c r="AU77" s="101">
        <f t="shared" si="75"/>
        <v>25.268049459178677</v>
      </c>
      <c r="AV77" s="101">
        <f t="shared" si="75"/>
        <v>24.904637437287125</v>
      </c>
      <c r="AW77" s="101">
        <f t="shared" si="75"/>
        <v>24.558511557955054</v>
      </c>
      <c r="AX77" s="101">
        <f t="shared" si="75"/>
        <v>24.228313271268618</v>
      </c>
      <c r="AY77" s="101">
        <f t="shared" si="75"/>
        <v>23.91283029274107</v>
      </c>
      <c r="AZ77" s="101">
        <f t="shared" si="75"/>
        <v>23.610976863575388</v>
      </c>
      <c r="BA77" s="101">
        <f t="shared" si="75"/>
        <v>23.321777181836779</v>
      </c>
      <c r="BB77" s="101">
        <f t="shared" si="75"/>
        <v>23.044351418439518</v>
      </c>
      <c r="BC77" s="101">
        <f t="shared" si="75"/>
        <v>22.777903853572894</v>
      </c>
      <c r="BD77" s="101">
        <f t="shared" si="75"/>
        <v>22.521712763003421</v>
      </c>
      <c r="BE77" s="101">
        <f t="shared" si="75"/>
        <v>22.275121756563845</v>
      </c>
      <c r="BF77" s="101">
        <f t="shared" si="75"/>
        <v>22.037532328169</v>
      </c>
      <c r="BG77" s="101">
        <f t="shared" si="75"/>
        <v>21.808397421640276</v>
      </c>
      <c r="BH77" s="101">
        <f t="shared" si="75"/>
        <v>21.587215852271601</v>
      </c>
      <c r="BI77" s="101">
        <f t="shared" si="75"/>
        <v>21.373527452527309</v>
      </c>
      <c r="BJ77" s="101">
        <f t="shared" si="75"/>
        <v>21.166908833112231</v>
      </c>
      <c r="BK77" s="101">
        <f t="shared" si="75"/>
        <v>20.966969669104898</v>
      </c>
      <c r="BL77" s="101">
        <f t="shared" si="75"/>
        <v>20.773349435822393</v>
      </c>
      <c r="BM77" s="101">
        <f t="shared" si="75"/>
        <v>20.585714531305545</v>
      </c>
      <c r="BN77" s="101">
        <f t="shared" si="75"/>
        <v>20.403755732331703</v>
      </c>
      <c r="BO77" s="101">
        <f t="shared" si="75"/>
        <v>20.227185939113685</v>
      </c>
      <c r="BP77" s="101">
        <f t="shared" si="75"/>
        <v>20.055738170669354</v>
      </c>
      <c r="BQ77" s="101">
        <f t="shared" si="75"/>
        <v>19.889163778516856</v>
      </c>
      <c r="BR77" s="101">
        <f t="shared" si="75"/>
        <v>19.727230851079543</v>
      </c>
      <c r="BS77" s="101">
        <f t="shared" si="75"/>
        <v>19.569722785144801</v>
      </c>
      <c r="BT77" s="101">
        <f t="shared" si="75"/>
        <v>19.416437004048205</v>
      </c>
      <c r="BU77" s="101">
        <f t="shared" si="75"/>
        <v>19.267183805061009</v>
      </c>
      <c r="BV77" s="101">
        <f t="shared" si="75"/>
        <v>19.121785320833425</v>
      </c>
      <c r="BW77" s="101">
        <f t="shared" si="75"/>
        <v>18.980074581762128</v>
      </c>
      <c r="BX77" s="101">
        <f t="shared" si="75"/>
        <v>18.84189466786729</v>
      </c>
      <c r="BY77" s="101">
        <f t="shared" si="75"/>
        <v>18.707097940230945</v>
      </c>
      <c r="BZ77" s="101">
        <f t="shared" si="75"/>
        <v>18.575545343304757</v>
      </c>
      <c r="CA77" s="101">
        <f t="shared" si="75"/>
        <v>18.447105770474671</v>
      </c>
      <c r="CB77" s="101">
        <f t="shared" si="75"/>
        <v>18.32165548619928</v>
      </c>
      <c r="CC77" s="101">
        <f t="shared" si="75"/>
        <v>18.199077598842209</v>
      </c>
      <c r="CD77" s="101">
        <f t="shared" si="75"/>
        <v>18.079261579013369</v>
      </c>
      <c r="CE77" s="101">
        <f t="shared" si="75"/>
        <v>17.962102818837806</v>
      </c>
      <c r="CF77" s="101">
        <f t="shared" si="75"/>
        <v>17.847502228095546</v>
      </c>
      <c r="CG77" s="101">
        <f t="shared" si="75"/>
        <v>17.735365863633522</v>
      </c>
      <c r="CH77" s="101">
        <f t="shared" si="74"/>
        <v>17.625604588850759</v>
      </c>
      <c r="CI77" s="101">
        <f t="shared" si="74"/>
        <v>17.518133760408126</v>
      </c>
      <c r="CJ77" s="101">
        <f t="shared" si="74"/>
        <v>17.412872939621472</v>
      </c>
      <c r="CK77" s="101">
        <f t="shared" si="74"/>
        <v>17.309745626267063</v>
      </c>
      <c r="CL77" s="101">
        <f t="shared" si="74"/>
        <v>0</v>
      </c>
      <c r="CM77" s="101">
        <f t="shared" si="74"/>
        <v>0</v>
      </c>
      <c r="CN77" s="101">
        <f t="shared" si="74"/>
        <v>0</v>
      </c>
      <c r="CO77" s="101">
        <f t="shared" si="74"/>
        <v>0</v>
      </c>
      <c r="CP77" s="101">
        <f t="shared" si="74"/>
        <v>0</v>
      </c>
      <c r="CQ77" s="101">
        <f t="shared" si="74"/>
        <v>0</v>
      </c>
      <c r="CR77" s="101">
        <f t="shared" si="74"/>
        <v>0</v>
      </c>
      <c r="CS77" s="101">
        <f t="shared" si="74"/>
        <v>0</v>
      </c>
      <c r="CT77" s="101">
        <f t="shared" si="74"/>
        <v>0</v>
      </c>
      <c r="CU77" s="101">
        <f t="shared" si="74"/>
        <v>0</v>
      </c>
      <c r="CV77" s="101">
        <f t="shared" si="74"/>
        <v>0</v>
      </c>
      <c r="CW77" s="101">
        <f t="shared" si="74"/>
        <v>0</v>
      </c>
      <c r="CX77" s="101">
        <f t="shared" si="74"/>
        <v>0</v>
      </c>
      <c r="CY77" s="101">
        <f t="shared" si="74"/>
        <v>0</v>
      </c>
      <c r="CZ77" s="101">
        <f t="shared" si="74"/>
        <v>0</v>
      </c>
      <c r="DA77" s="101">
        <f t="shared" si="74"/>
        <v>0</v>
      </c>
      <c r="DB77" s="101">
        <f t="shared" si="74"/>
        <v>0</v>
      </c>
      <c r="DC77" s="101">
        <f t="shared" si="74"/>
        <v>0</v>
      </c>
      <c r="DD77" s="101">
        <f t="shared" si="74"/>
        <v>0</v>
      </c>
      <c r="DE77" s="101">
        <f t="shared" si="74"/>
        <v>0</v>
      </c>
      <c r="DF77" s="174">
        <f t="shared" si="71"/>
        <v>0.17309745626267062</v>
      </c>
      <c r="DH77">
        <f t="shared" si="72"/>
        <v>0.99979567602538233</v>
      </c>
    </row>
    <row r="78" spans="1:112" ht="16.149999999999999" hidden="1" customHeight="1">
      <c r="A78" s="24">
        <f t="shared" si="73"/>
        <v>71</v>
      </c>
      <c r="B78" s="78">
        <f t="shared" si="66"/>
        <v>25.352916533676083</v>
      </c>
      <c r="C78" s="5">
        <f t="shared" si="37"/>
        <v>2572.4339571801556</v>
      </c>
      <c r="D78" s="85">
        <f t="shared" si="68"/>
        <v>36.231464185635993</v>
      </c>
      <c r="E78" s="83">
        <v>86.061735169000002</v>
      </c>
      <c r="F78" s="81">
        <f t="shared" si="26"/>
        <v>31.172531670774006</v>
      </c>
      <c r="G78" s="5">
        <f t="shared" si="27"/>
        <v>2820.7002493465066</v>
      </c>
      <c r="H78" s="86">
        <f t="shared" si="28"/>
        <v>39.728172526007135</v>
      </c>
      <c r="I78" s="67">
        <f t="shared" si="29"/>
        <v>-0.21655616681964548</v>
      </c>
      <c r="J78" s="89">
        <f t="shared" si="30"/>
        <v>25.352916533676083</v>
      </c>
      <c r="K78" s="5">
        <f t="shared" si="31"/>
        <v>1800.0570738910019</v>
      </c>
      <c r="L78" s="81">
        <f t="shared" si="32"/>
        <v>17.230318222826213</v>
      </c>
      <c r="M78" s="75">
        <f t="shared" si="33"/>
        <v>0.16260831227163414</v>
      </c>
      <c r="N78" s="83">
        <f t="shared" si="34"/>
        <v>75.130268718430045</v>
      </c>
      <c r="O78" s="85">
        <f t="shared" si="35"/>
        <v>27.804102275449573</v>
      </c>
      <c r="P78" s="5">
        <f t="shared" si="42"/>
        <v>1974.0912615569196</v>
      </c>
      <c r="Q78" s="94">
        <f t="shared" si="36"/>
        <v>17.230318222826224</v>
      </c>
      <c r="R78" s="8">
        <f t="shared" si="69"/>
        <v>5.819615137097923</v>
      </c>
      <c r="S78" s="4"/>
      <c r="T78" s="3"/>
      <c r="U78" s="101">
        <f t="shared" si="59"/>
        <v>75.130268718430045</v>
      </c>
      <c r="V78" s="101">
        <f t="shared" si="75"/>
        <v>63.55816355031201</v>
      </c>
      <c r="W78" s="101">
        <f t="shared" si="75"/>
        <v>56.445572777035082</v>
      </c>
      <c r="X78" s="101">
        <f t="shared" si="75"/>
        <v>51.481503908846534</v>
      </c>
      <c r="Y78" s="101">
        <f t="shared" si="75"/>
        <v>47.751419067848673</v>
      </c>
      <c r="Z78" s="101">
        <f t="shared" si="75"/>
        <v>44.809331692957684</v>
      </c>
      <c r="AA78" s="101">
        <f t="shared" si="75"/>
        <v>42.407710507043468</v>
      </c>
      <c r="AB78" s="101">
        <f t="shared" si="75"/>
        <v>40.396401538882095</v>
      </c>
      <c r="AC78" s="101">
        <f t="shared" si="75"/>
        <v>38.678192227005468</v>
      </c>
      <c r="AD78" s="101">
        <f t="shared" si="75"/>
        <v>37.186926416982395</v>
      </c>
      <c r="AE78" s="101">
        <f t="shared" si="75"/>
        <v>35.875769462538351</v>
      </c>
      <c r="AF78" s="101">
        <f t="shared" si="75"/>
        <v>34.710484813468284</v>
      </c>
      <c r="AG78" s="101">
        <f t="shared" si="75"/>
        <v>33.665371311851757</v>
      </c>
      <c r="AH78" s="101">
        <f t="shared" si="75"/>
        <v>32.720698452544951</v>
      </c>
      <c r="AI78" s="101">
        <f t="shared" si="75"/>
        <v>31.861026861275647</v>
      </c>
      <c r="AJ78" s="101">
        <f t="shared" si="75"/>
        <v>31.074073649579127</v>
      </c>
      <c r="AK78" s="101">
        <f t="shared" si="75"/>
        <v>30.349925028738138</v>
      </c>
      <c r="AL78" s="101">
        <f t="shared" si="75"/>
        <v>29.680476990396016</v>
      </c>
      <c r="AM78" s="101">
        <f t="shared" si="75"/>
        <v>29.059029755580134</v>
      </c>
      <c r="AN78" s="101">
        <f t="shared" si="75"/>
        <v>28.479988323211835</v>
      </c>
      <c r="AO78" s="101">
        <f t="shared" si="75"/>
        <v>27.938637745203721</v>
      </c>
      <c r="AP78" s="101">
        <f t="shared" si="75"/>
        <v>27.430972006944415</v>
      </c>
      <c r="AQ78" s="101">
        <f t="shared" si="75"/>
        <v>26.95356200200953</v>
      </c>
      <c r="AR78" s="101">
        <f t="shared" si="75"/>
        <v>26.50345244716581</v>
      </c>
      <c r="AS78" s="101">
        <f t="shared" si="75"/>
        <v>26.078080513828571</v>
      </c>
      <c r="AT78" s="101">
        <f t="shared" si="75"/>
        <v>25.675210958523436</v>
      </c>
      <c r="AU78" s="101">
        <f t="shared" si="75"/>
        <v>25.292883931651478</v>
      </c>
      <c r="AV78" s="101">
        <f t="shared" si="75"/>
        <v>24.929372631009304</v>
      </c>
      <c r="AW78" s="101">
        <f t="shared" si="75"/>
        <v>24.583148673944205</v>
      </c>
      <c r="AX78" s="101">
        <f t="shared" si="75"/>
        <v>24.252853575529048</v>
      </c>
      <c r="AY78" s="101">
        <f t="shared" si="75"/>
        <v>23.937275097327575</v>
      </c>
      <c r="AZ78" s="101">
        <f t="shared" si="75"/>
        <v>23.635327511439854</v>
      </c>
      <c r="BA78" s="101">
        <f t="shared" si="75"/>
        <v>23.346035034691656</v>
      </c>
      <c r="BB78" s="101">
        <f t="shared" si="75"/>
        <v>23.068517847038024</v>
      </c>
      <c r="BC78" s="101">
        <f t="shared" si="75"/>
        <v>22.801980229933022</v>
      </c>
      <c r="BD78" s="101">
        <f t="shared" si="75"/>
        <v>22.54570045420104</v>
      </c>
      <c r="BE78" s="101">
        <f t="shared" si="75"/>
        <v>22.299022119796323</v>
      </c>
      <c r="BF78" s="101">
        <f t="shared" si="75"/>
        <v>22.061346706850387</v>
      </c>
      <c r="BG78" s="101">
        <f t="shared" si="75"/>
        <v>21.832127142335903</v>
      </c>
      <c r="BH78" s="101">
        <f t="shared" si="75"/>
        <v>21.610862222317142</v>
      </c>
      <c r="BI78" s="101">
        <f t="shared" si="75"/>
        <v>21.397091758206553</v>
      </c>
      <c r="BJ78" s="101">
        <f t="shared" si="75"/>
        <v>21.190392338291414</v>
      </c>
      <c r="BK78" s="101">
        <f t="shared" si="75"/>
        <v>20.990373614240287</v>
      </c>
      <c r="BL78" s="101">
        <f t="shared" si="75"/>
        <v>20.796675037272934</v>
      </c>
      <c r="BM78" s="101">
        <f t="shared" si="75"/>
        <v>20.608962980894667</v>
      </c>
      <c r="BN78" s="101">
        <f t="shared" si="75"/>
        <v>20.426928197112304</v>
      </c>
      <c r="BO78" s="101">
        <f t="shared" si="75"/>
        <v>20.250283561298417</v>
      </c>
      <c r="BP78" s="101">
        <f t="shared" si="75"/>
        <v>20.078762067695024</v>
      </c>
      <c r="BQ78" s="101">
        <f t="shared" si="75"/>
        <v>19.912115043217</v>
      </c>
      <c r="BR78" s="101">
        <f t="shared" si="75"/>
        <v>19.750110551943912</v>
      </c>
      <c r="BS78" s="101">
        <f t="shared" si="75"/>
        <v>19.59253196664795</v>
      </c>
      <c r="BT78" s="101">
        <f t="shared" si="75"/>
        <v>19.439176687032607</v>
      </c>
      <c r="BU78" s="101">
        <f t="shared" si="75"/>
        <v>19.28985498716246</v>
      </c>
      <c r="BV78" s="101">
        <f t="shared" si="75"/>
        <v>19.144388976938671</v>
      </c>
      <c r="BW78" s="101">
        <f t="shared" si="75"/>
        <v>19.002611664490367</v>
      </c>
      <c r="BX78" s="101">
        <f t="shared" si="75"/>
        <v>18.864366108068619</v>
      </c>
      <c r="BY78" s="101">
        <f t="shared" si="75"/>
        <v>18.729504647496054</v>
      </c>
      <c r="BZ78" s="101">
        <f t="shared" si="75"/>
        <v>18.59788820648113</v>
      </c>
      <c r="CA78" s="101">
        <f t="shared" si="75"/>
        <v>18.469385658185455</v>
      </c>
      <c r="CB78" s="101">
        <f t="shared" si="75"/>
        <v>18.3438732473616</v>
      </c>
      <c r="CC78" s="101">
        <f t="shared" si="75"/>
        <v>18.221234063182344</v>
      </c>
      <c r="CD78" s="101">
        <f t="shared" si="75"/>
        <v>18.101357557576744</v>
      </c>
      <c r="CE78" s="101">
        <f t="shared" si="75"/>
        <v>17.984139104492048</v>
      </c>
      <c r="CF78" s="101">
        <f t="shared" si="75"/>
        <v>17.869479596025258</v>
      </c>
      <c r="CG78" s="101">
        <f t="shared" si="75"/>
        <v>17.757285071825791</v>
      </c>
      <c r="CH78" s="101">
        <f t="shared" si="74"/>
        <v>17.647466378570492</v>
      </c>
      <c r="CI78" s="101">
        <f t="shared" si="74"/>
        <v>17.539938856662669</v>
      </c>
      <c r="CJ78" s="101">
        <f t="shared" si="74"/>
        <v>17.434622051614031</v>
      </c>
      <c r="CK78" s="101">
        <f t="shared" si="74"/>
        <v>17.331439447838655</v>
      </c>
      <c r="CL78" s="101">
        <f t="shared" si="74"/>
        <v>17.230318222826224</v>
      </c>
      <c r="CM78" s="101">
        <f t="shared" si="74"/>
        <v>0</v>
      </c>
      <c r="CN78" s="101">
        <f t="shared" si="74"/>
        <v>0</v>
      </c>
      <c r="CO78" s="101">
        <f t="shared" si="74"/>
        <v>0</v>
      </c>
      <c r="CP78" s="101">
        <f t="shared" si="74"/>
        <v>0</v>
      </c>
      <c r="CQ78" s="101">
        <f t="shared" si="74"/>
        <v>0</v>
      </c>
      <c r="CR78" s="101">
        <f t="shared" si="74"/>
        <v>0</v>
      </c>
      <c r="CS78" s="101">
        <f t="shared" si="74"/>
        <v>0</v>
      </c>
      <c r="CT78" s="101">
        <f t="shared" si="74"/>
        <v>0</v>
      </c>
      <c r="CU78" s="101">
        <f t="shared" si="74"/>
        <v>0</v>
      </c>
      <c r="CV78" s="101">
        <f t="shared" si="74"/>
        <v>0</v>
      </c>
      <c r="CW78" s="101">
        <f t="shared" si="74"/>
        <v>0</v>
      </c>
      <c r="CX78" s="101">
        <f t="shared" si="74"/>
        <v>0</v>
      </c>
      <c r="CY78" s="101">
        <f t="shared" si="74"/>
        <v>0</v>
      </c>
      <c r="CZ78" s="101">
        <f t="shared" si="74"/>
        <v>0</v>
      </c>
      <c r="DA78" s="101">
        <f t="shared" si="74"/>
        <v>0</v>
      </c>
      <c r="DB78" s="101">
        <f t="shared" si="74"/>
        <v>0</v>
      </c>
      <c r="DC78" s="101">
        <f t="shared" si="74"/>
        <v>0</v>
      </c>
      <c r="DD78" s="101">
        <f t="shared" si="74"/>
        <v>0</v>
      </c>
      <c r="DE78" s="101">
        <f t="shared" si="74"/>
        <v>0</v>
      </c>
      <c r="DF78" s="174">
        <f t="shared" si="71"/>
        <v>0.17230318222826224</v>
      </c>
      <c r="DH78">
        <f t="shared" si="72"/>
        <v>0.9997997865857754</v>
      </c>
    </row>
    <row r="79" spans="1:112" ht="16.149999999999999" hidden="1" customHeight="1">
      <c r="A79" s="24">
        <f t="shared" si="73"/>
        <v>72</v>
      </c>
      <c r="B79" s="78">
        <f t="shared" si="66"/>
        <v>25.239020004114682</v>
      </c>
      <c r="C79" s="5">
        <f t="shared" si="37"/>
        <v>2597.6729771842702</v>
      </c>
      <c r="D79" s="85">
        <f t="shared" si="68"/>
        <v>36.078791349781532</v>
      </c>
      <c r="E79" s="83">
        <v>86.061735169000002</v>
      </c>
      <c r="F79" s="81">
        <f t="shared" si="26"/>
        <v>31.077594120242225</v>
      </c>
      <c r="G79" s="5">
        <f t="shared" si="27"/>
        <v>2851.7778434667489</v>
      </c>
      <c r="H79" s="86">
        <f t="shared" si="28"/>
        <v>39.608025603704846</v>
      </c>
      <c r="I79" s="67">
        <f t="shared" si="29"/>
        <v>-0.21655616681964548</v>
      </c>
      <c r="J79" s="89">
        <f t="shared" si="30"/>
        <v>25.239020004114682</v>
      </c>
      <c r="K79" s="5">
        <f t="shared" si="31"/>
        <v>1817.2094402962571</v>
      </c>
      <c r="L79" s="81">
        <f t="shared" si="32"/>
        <v>17.152366405255037</v>
      </c>
      <c r="M79" s="75">
        <f t="shared" si="33"/>
        <v>0.16207652439312228</v>
      </c>
      <c r="N79" s="83">
        <f t="shared" si="34"/>
        <v>75.145313818272584</v>
      </c>
      <c r="O79" s="85">
        <f t="shared" si="35"/>
        <v>27.678843585085975</v>
      </c>
      <c r="P79" s="5">
        <f t="shared" si="42"/>
        <v>1992.8767381261903</v>
      </c>
      <c r="Q79" s="94">
        <f t="shared" si="36"/>
        <v>17.15236640525503</v>
      </c>
      <c r="R79" s="8">
        <f t="shared" si="69"/>
        <v>5.8385741161275426</v>
      </c>
      <c r="S79" s="4"/>
      <c r="T79" s="3"/>
      <c r="U79" s="101">
        <f t="shared" si="59"/>
        <v>75.145313818272584</v>
      </c>
      <c r="V79" s="101">
        <f t="shared" si="75"/>
        <v>63.578337730667187</v>
      </c>
      <c r="W79" s="101">
        <f t="shared" si="75"/>
        <v>56.468181888466695</v>
      </c>
      <c r="X79" s="101">
        <f t="shared" si="75"/>
        <v>51.505444650740081</v>
      </c>
      <c r="Y79" s="101">
        <f t="shared" si="75"/>
        <v>47.776141408151076</v>
      </c>
      <c r="Z79" s="101">
        <f t="shared" si="75"/>
        <v>44.834527281637385</v>
      </c>
      <c r="AA79" s="101">
        <f t="shared" si="75"/>
        <v>42.433192487561264</v>
      </c>
      <c r="AB79" s="101">
        <f t="shared" si="75"/>
        <v>40.422050285947805</v>
      </c>
      <c r="AC79" s="101">
        <f t="shared" si="75"/>
        <v>38.703928016295322</v>
      </c>
      <c r="AD79" s="101">
        <f t="shared" si="75"/>
        <v>37.212694500017029</v>
      </c>
      <c r="AE79" s="101">
        <f t="shared" si="75"/>
        <v>35.901531391416796</v>
      </c>
      <c r="AF79" s="101">
        <f t="shared" si="75"/>
        <v>34.736213141844182</v>
      </c>
      <c r="AG79" s="101">
        <f t="shared" si="75"/>
        <v>33.691046224725447</v>
      </c>
      <c r="AH79" s="101">
        <f t="shared" si="75"/>
        <v>32.746305549729392</v>
      </c>
      <c r="AI79" s="101">
        <f t="shared" si="75"/>
        <v>31.886555657889577</v>
      </c>
      <c r="AJ79" s="101">
        <f t="shared" si="75"/>
        <v>31.099516536924565</v>
      </c>
      <c r="AK79" s="101">
        <f t="shared" si="75"/>
        <v>30.375276539155422</v>
      </c>
      <c r="AL79" s="101">
        <f t="shared" si="75"/>
        <v>29.705733267751651</v>
      </c>
      <c r="AM79" s="101">
        <f t="shared" si="75"/>
        <v>29.08418816784345</v>
      </c>
      <c r="AN79" s="101">
        <f t="shared" si="75"/>
        <v>28.505047175067538</v>
      </c>
      <c r="AO79" s="101">
        <f t="shared" si="75"/>
        <v>27.963596062272856</v>
      </c>
      <c r="AP79" s="101">
        <f t="shared" si="75"/>
        <v>27.455829372030209</v>
      </c>
      <c r="AQ79" s="101">
        <f t="shared" si="75"/>
        <v>26.978318429645796</v>
      </c>
      <c r="AR79" s="101">
        <f t="shared" si="75"/>
        <v>26.528108286704505</v>
      </c>
      <c r="AS79" s="101">
        <f t="shared" si="75"/>
        <v>26.102636374022847</v>
      </c>
      <c r="AT79" s="101">
        <f t="shared" si="75"/>
        <v>25.699667648460018</v>
      </c>
      <c r="AU79" s="101">
        <f t="shared" si="75"/>
        <v>25.31724241422922</v>
      </c>
      <c r="AV79" s="101">
        <f t="shared" si="75"/>
        <v>24.953633986123506</v>
      </c>
      <c r="AW79" s="101">
        <f t="shared" si="75"/>
        <v>24.607314069234562</v>
      </c>
      <c r="AX79" s="101">
        <f t="shared" si="75"/>
        <v>24.276924243061409</v>
      </c>
      <c r="AY79" s="101">
        <f t="shared" si="75"/>
        <v>23.961252314959271</v>
      </c>
      <c r="AZ79" s="101">
        <f t="shared" si="75"/>
        <v>23.659212587902235</v>
      </c>
      <c r="BA79" s="101">
        <f t="shared" si="75"/>
        <v>23.369829297637544</v>
      </c>
      <c r="BB79" s="101">
        <f t="shared" si="75"/>
        <v>23.092222633464704</v>
      </c>
      <c r="BC79" s="101">
        <f t="shared" si="75"/>
        <v>22.825596878516471</v>
      </c>
      <c r="BD79" s="101">
        <f t="shared" si="75"/>
        <v>22.569230299172979</v>
      </c>
      <c r="BE79" s="101">
        <f t="shared" si="75"/>
        <v>22.322466486070976</v>
      </c>
      <c r="BF79" s="101">
        <f t="shared" si="75"/>
        <v>22.084706906166097</v>
      </c>
      <c r="BG79" s="101">
        <f t="shared" si="75"/>
        <v>21.855404470222865</v>
      </c>
      <c r="BH79" s="101">
        <f t="shared" si="75"/>
        <v>21.634057955738793</v>
      </c>
      <c r="BI79" s="101">
        <f t="shared" si="75"/>
        <v>21.420207153751143</v>
      </c>
      <c r="BJ79" s="101">
        <f t="shared" si="75"/>
        <v>21.213428630813311</v>
      </c>
      <c r="BK79" s="101">
        <f t="shared" si="75"/>
        <v>21.01333201586905</v>
      </c>
      <c r="BL79" s="101">
        <f t="shared" si="75"/>
        <v>20.819556736723165</v>
      </c>
      <c r="BM79" s="101">
        <f t="shared" si="75"/>
        <v>20.631769143021561</v>
      </c>
      <c r="BN79" s="101">
        <f t="shared" si="75"/>
        <v>20.449659962667717</v>
      </c>
      <c r="BO79" s="101">
        <f t="shared" si="75"/>
        <v>20.272942046850197</v>
      </c>
      <c r="BP79" s="101">
        <f t="shared" si="75"/>
        <v>20.101348365678863</v>
      </c>
      <c r="BQ79" s="101">
        <f t="shared" si="75"/>
        <v>19.934630222095279</v>
      </c>
      <c r="BR79" s="101">
        <f t="shared" si="75"/>
        <v>19.772555656450592</v>
      </c>
      <c r="BS79" s="101">
        <f t="shared" si="75"/>
        <v>19.614908018102035</v>
      </c>
      <c r="BT79" s="101">
        <f t="shared" si="75"/>
        <v>19.461484683705688</v>
      </c>
      <c r="BU79" s="101">
        <f t="shared" si="75"/>
        <v>19.312095904688352</v>
      </c>
      <c r="BV79" s="101">
        <f t="shared" si="75"/>
        <v>19.166563768755267</v>
      </c>
      <c r="BW79" s="101">
        <f t="shared" si="75"/>
        <v>19.024721262305349</v>
      </c>
      <c r="BX79" s="101">
        <f t="shared" si="75"/>
        <v>18.886411422342302</v>
      </c>
      <c r="BY79" s="101">
        <f t="shared" si="75"/>
        <v>18.751486567935636</v>
      </c>
      <c r="BZ79" s="101">
        <f t="shared" si="75"/>
        <v>18.619807602541776</v>
      </c>
      <c r="CA79" s="101">
        <f t="shared" si="75"/>
        <v>18.491243379574261</v>
      </c>
      <c r="CB79" s="101">
        <f t="shared" si="75"/>
        <v>18.365670124541406</v>
      </c>
      <c r="CC79" s="101">
        <f t="shared" si="75"/>
        <v>18.242970907872795</v>
      </c>
      <c r="CD79" s="101">
        <f t="shared" si="75"/>
        <v>18.123035163250446</v>
      </c>
      <c r="CE79" s="101">
        <f t="shared" si="75"/>
        <v>18.005758246864254</v>
      </c>
      <c r="CF79" s="101">
        <f t="shared" si="75"/>
        <v>17.891041033535661</v>
      </c>
      <c r="CG79" s="101">
        <f t="shared" si="75"/>
        <v>17.778789546111394</v>
      </c>
      <c r="CH79" s="101">
        <f t="shared" si="74"/>
        <v>17.668914614928759</v>
      </c>
      <c r="CI79" s="101">
        <f t="shared" si="74"/>
        <v>17.561331564504336</v>
      </c>
      <c r="CJ79" s="101">
        <f t="shared" si="74"/>
        <v>17.455959924905084</v>
      </c>
      <c r="CK79" s="101">
        <f t="shared" si="74"/>
        <v>17.35272316553122</v>
      </c>
      <c r="CL79" s="101">
        <f t="shared" si="74"/>
        <v>17.251548449278154</v>
      </c>
      <c r="CM79" s="101">
        <f t="shared" si="74"/>
        <v>17.15236640525503</v>
      </c>
      <c r="CN79" s="101">
        <f t="shared" si="74"/>
        <v>0</v>
      </c>
      <c r="CO79" s="101">
        <f t="shared" si="74"/>
        <v>0</v>
      </c>
      <c r="CP79" s="101">
        <f t="shared" si="74"/>
        <v>0</v>
      </c>
      <c r="CQ79" s="101">
        <f t="shared" si="74"/>
        <v>0</v>
      </c>
      <c r="CR79" s="101">
        <f t="shared" si="74"/>
        <v>0</v>
      </c>
      <c r="CS79" s="101">
        <f t="shared" si="74"/>
        <v>0</v>
      </c>
      <c r="CT79" s="101">
        <f t="shared" si="74"/>
        <v>0</v>
      </c>
      <c r="CU79" s="101">
        <f t="shared" si="74"/>
        <v>0</v>
      </c>
      <c r="CV79" s="101">
        <f t="shared" si="74"/>
        <v>0</v>
      </c>
      <c r="CW79" s="101">
        <f t="shared" si="74"/>
        <v>0</v>
      </c>
      <c r="CX79" s="101">
        <f t="shared" si="74"/>
        <v>0</v>
      </c>
      <c r="CY79" s="101">
        <f t="shared" si="74"/>
        <v>0</v>
      </c>
      <c r="CZ79" s="101">
        <f t="shared" si="74"/>
        <v>0</v>
      </c>
      <c r="DA79" s="101">
        <f t="shared" si="74"/>
        <v>0</v>
      </c>
      <c r="DB79" s="101">
        <f t="shared" si="74"/>
        <v>0</v>
      </c>
      <c r="DC79" s="101">
        <f t="shared" si="74"/>
        <v>0</v>
      </c>
      <c r="DD79" s="101">
        <f t="shared" si="74"/>
        <v>0</v>
      </c>
      <c r="DE79" s="101">
        <f t="shared" si="74"/>
        <v>0</v>
      </c>
      <c r="DF79" s="174">
        <f t="shared" si="71"/>
        <v>0.17152366405255029</v>
      </c>
      <c r="DH79">
        <f t="shared" si="72"/>
        <v>0.99980375569236746</v>
      </c>
    </row>
    <row r="80" spans="1:112" ht="16.149999999999999" hidden="1" customHeight="1">
      <c r="A80" s="24">
        <f t="shared" si="73"/>
        <v>73</v>
      </c>
      <c r="B80" s="78">
        <f t="shared" si="66"/>
        <v>25.127195657335321</v>
      </c>
      <c r="C80" s="5">
        <f t="shared" si="37"/>
        <v>2622.8001728416057</v>
      </c>
      <c r="D80" s="85">
        <f t="shared" si="68"/>
        <v>35.928769490980898</v>
      </c>
      <c r="E80" s="83">
        <v>86.061735169000002</v>
      </c>
      <c r="F80" s="81">
        <f t="shared" si="26"/>
        <v>30.984258386402885</v>
      </c>
      <c r="G80" s="5">
        <f t="shared" si="27"/>
        <v>2882.7621018531513</v>
      </c>
      <c r="H80" s="86">
        <f t="shared" si="28"/>
        <v>39.489891806207552</v>
      </c>
      <c r="I80" s="67">
        <f t="shared" si="29"/>
        <v>-0.21655616681964548</v>
      </c>
      <c r="J80" s="89">
        <f t="shared" si="30"/>
        <v>25.127195657335321</v>
      </c>
      <c r="K80" s="5">
        <f t="shared" si="31"/>
        <v>1834.2852829854785</v>
      </c>
      <c r="L80" s="81">
        <f t="shared" si="32"/>
        <v>17.075842689221332</v>
      </c>
      <c r="M80" s="75">
        <f t="shared" si="33"/>
        <v>0.16155546744299637</v>
      </c>
      <c r="N80" s="83">
        <f t="shared" si="34"/>
        <v>75.160063552906138</v>
      </c>
      <c r="O80" s="85">
        <f t="shared" si="35"/>
        <v>27.555830463884782</v>
      </c>
      <c r="P80" s="5">
        <f t="shared" si="42"/>
        <v>2011.575623863589</v>
      </c>
      <c r="Q80" s="94">
        <f t="shared" si="36"/>
        <v>17.075842689221339</v>
      </c>
      <c r="R80" s="8">
        <f t="shared" si="69"/>
        <v>5.8570627290675645</v>
      </c>
      <c r="S80" s="4"/>
      <c r="T80" s="3"/>
      <c r="U80" s="101">
        <f t="shared" si="59"/>
        <v>75.160063552906138</v>
      </c>
      <c r="V80" s="101">
        <f t="shared" si="75"/>
        <v>63.59811814552905</v>
      </c>
      <c r="W80" s="101">
        <f t="shared" si="75"/>
        <v>56.490351532768898</v>
      </c>
      <c r="X80" s="101">
        <f t="shared" si="75"/>
        <v>51.528921540074968</v>
      </c>
      <c r="Y80" s="101">
        <f t="shared" si="75"/>
        <v>47.800386016631968</v>
      </c>
      <c r="Z80" s="101">
        <f t="shared" si="75"/>
        <v>44.859237082898929</v>
      </c>
      <c r="AA80" s="101">
        <f t="shared" si="75"/>
        <v>42.4581841132892</v>
      </c>
      <c r="AB80" s="101">
        <f t="shared" si="75"/>
        <v>40.44720631652671</v>
      </c>
      <c r="AC80" s="101">
        <f t="shared" si="75"/>
        <v>38.729170177647475</v>
      </c>
      <c r="AD80" s="101">
        <f t="shared" si="75"/>
        <v>37.237969024669773</v>
      </c>
      <c r="AE80" s="101">
        <f t="shared" si="75"/>
        <v>35.926800508635047</v>
      </c>
      <c r="AF80" s="101">
        <f t="shared" si="75"/>
        <v>34.761449879060514</v>
      </c>
      <c r="AG80" s="101">
        <f t="shared" si="75"/>
        <v>33.71623110085568</v>
      </c>
      <c r="AH80" s="101">
        <f t="shared" si="75"/>
        <v>32.771424400173842</v>
      </c>
      <c r="AI80" s="101">
        <f t="shared" si="75"/>
        <v>31.911598162958061</v>
      </c>
      <c r="AJ80" s="101">
        <f t="shared" si="75"/>
        <v>31.124475201951157</v>
      </c>
      <c r="AK80" s="101">
        <f t="shared" si="75"/>
        <v>30.400145972876548</v>
      </c>
      <c r="AL80" s="101">
        <f t="shared" si="75"/>
        <v>29.730509662469579</v>
      </c>
      <c r="AM80" s="101">
        <f t="shared" si="75"/>
        <v>29.108868919033025</v>
      </c>
      <c r="AN80" s="101">
        <f t="shared" si="75"/>
        <v>28.529630599165035</v>
      </c>
      <c r="AO80" s="101">
        <f t="shared" si="75"/>
        <v>27.988081184753298</v>
      </c>
      <c r="AP80" s="101">
        <f t="shared" si="75"/>
        <v>27.480215766555322</v>
      </c>
      <c r="AQ80" s="101">
        <f t="shared" si="75"/>
        <v>27.002606094815913</v>
      </c>
      <c r="AR80" s="101">
        <f t="shared" si="75"/>
        <v>26.552297550832016</v>
      </c>
      <c r="AS80" s="101">
        <f t="shared" si="75"/>
        <v>26.126727821013496</v>
      </c>
      <c r="AT80" s="101">
        <f t="shared" si="75"/>
        <v>25.723662059750545</v>
      </c>
      <c r="AU80" s="101">
        <f t="shared" si="75"/>
        <v>25.341140723047832</v>
      </c>
      <c r="AV80" s="101">
        <f t="shared" si="75"/>
        <v>24.977437241284392</v>
      </c>
      <c r="AW80" s="101">
        <f t="shared" si="75"/>
        <v>24.631023406363248</v>
      </c>
      <c r="AX80" s="101">
        <f t="shared" si="75"/>
        <v>24.300540861650603</v>
      </c>
      <c r="AY80" s="101">
        <f t="shared" si="75"/>
        <v>23.984777460027306</v>
      </c>
      <c r="AZ80" s="101">
        <f t="shared" si="75"/>
        <v>23.682647535304998</v>
      </c>
      <c r="BA80" s="101">
        <f t="shared" si="75"/>
        <v>23.393175342295002</v>
      </c>
      <c r="BB80" s="101">
        <f t="shared" si="75"/>
        <v>23.115481079923203</v>
      </c>
      <c r="BC80" s="101">
        <f t="shared" si="75"/>
        <v>22.848769033390251</v>
      </c>
      <c r="BD80" s="101">
        <f t="shared" si="75"/>
        <v>22.592317465103381</v>
      </c>
      <c r="BE80" s="101">
        <f t="shared" si="75"/>
        <v>22.345469956915036</v>
      </c>
      <c r="BF80" s="101">
        <f t="shared" si="75"/>
        <v>22.10762796318377</v>
      </c>
      <c r="BG80" s="101">
        <f t="shared" si="75"/>
        <v>21.878244379077362</v>
      </c>
      <c r="BH80" s="101">
        <f t="shared" si="75"/>
        <v>21.656817964160187</v>
      </c>
      <c r="BI80" s="101">
        <f t="shared" si="75"/>
        <v>21.442888489741797</v>
      </c>
      <c r="BJ80" s="101">
        <f t="shared" si="75"/>
        <v>21.236032501296407</v>
      </c>
      <c r="BK80" s="101">
        <f t="shared" si="75"/>
        <v>21.035859605699553</v>
      </c>
      <c r="BL80" s="101">
        <f t="shared" si="75"/>
        <v>20.842009207995293</v>
      </c>
      <c r="BM80" s="101">
        <f t="shared" si="75"/>
        <v>20.65414763461871</v>
      </c>
      <c r="BN80" s="101">
        <f t="shared" si="75"/>
        <v>20.471965590010274</v>
      </c>
      <c r="BO80" s="101">
        <f t="shared" si="75"/>
        <v>20.295175901804541</v>
      </c>
      <c r="BP80" s="101">
        <f t="shared" si="75"/>
        <v>20.123511516597343</v>
      </c>
      <c r="BQ80" s="101">
        <f t="shared" si="75"/>
        <v>19.956723713962081</v>
      </c>
      <c r="BR80" s="101">
        <f t="shared" si="75"/>
        <v>19.794580511112791</v>
      </c>
      <c r="BS80" s="101">
        <f t="shared" si="75"/>
        <v>19.63686523456855</v>
      </c>
      <c r="BT80" s="101">
        <f t="shared" si="75"/>
        <v>19.483375238500049</v>
      </c>
      <c r="BU80" s="101">
        <f t="shared" si="75"/>
        <v>19.333920752243312</v>
      </c>
      <c r="BV80" s="101">
        <f t="shared" si="75"/>
        <v>19.188323841839502</v>
      </c>
      <c r="BW80" s="101">
        <f t="shared" si="75"/>
        <v>19.046417472474126</v>
      </c>
      <c r="BX80" s="101">
        <f t="shared" si="75"/>
        <v>18.908044660405331</v>
      </c>
      <c r="BY80" s="101">
        <f t="shared" si="75"/>
        <v>18.773057704436599</v>
      </c>
      <c r="BZ80" s="101">
        <f t="shared" si="75"/>
        <v>18.641317488244834</v>
      </c>
      <c r="CA80" s="101">
        <f t="shared" si="75"/>
        <v>18.512692845953811</v>
      </c>
      <c r="CB80" s="101">
        <f t="shared" si="75"/>
        <v>18.387059984271982</v>
      </c>
      <c r="CC80" s="101">
        <f t="shared" si="75"/>
        <v>18.264301955316519</v>
      </c>
      <c r="CD80" s="101">
        <f t="shared" si="75"/>
        <v>18.14430817493999</v>
      </c>
      <c r="CE80" s="101">
        <f t="shared" si="75"/>
        <v>18.026973981979637</v>
      </c>
      <c r="CF80" s="101">
        <f t="shared" si="75"/>
        <v>17.912200234373575</v>
      </c>
      <c r="CG80" s="101">
        <f t="shared" ref="CG80:DE83" si="76">IF(CG$6&gt;$A80,0,CG$6^(LN($N80/100)/LN(2))*100)</f>
        <v>17.799892938545998</v>
      </c>
      <c r="CH80" s="101">
        <f t="shared" si="76"/>
        <v>17.689962908863073</v>
      </c>
      <c r="CI80" s="101">
        <f t="shared" si="76"/>
        <v>17.582325454311693</v>
      </c>
      <c r="CJ80" s="101">
        <f t="shared" si="76"/>
        <v>17.476900089860152</v>
      </c>
      <c r="CK80" s="101">
        <f t="shared" si="76"/>
        <v>17.373610270230269</v>
      </c>
      <c r="CL80" s="101">
        <f t="shared" si="76"/>
        <v>17.272383144048387</v>
      </c>
      <c r="CM80" s="101">
        <f t="shared" si="76"/>
        <v>17.173149326552846</v>
      </c>
      <c r="CN80" s="101">
        <f t="shared" si="76"/>
        <v>17.075842689221339</v>
      </c>
      <c r="CO80" s="101">
        <f t="shared" si="76"/>
        <v>0</v>
      </c>
      <c r="CP80" s="101">
        <f t="shared" si="76"/>
        <v>0</v>
      </c>
      <c r="CQ80" s="101">
        <f t="shared" si="76"/>
        <v>0</v>
      </c>
      <c r="CR80" s="101">
        <f t="shared" si="76"/>
        <v>0</v>
      </c>
      <c r="CS80" s="101">
        <f t="shared" si="76"/>
        <v>0</v>
      </c>
      <c r="CT80" s="101">
        <f t="shared" si="76"/>
        <v>0</v>
      </c>
      <c r="CU80" s="101">
        <f t="shared" si="76"/>
        <v>0</v>
      </c>
      <c r="CV80" s="101">
        <f t="shared" si="76"/>
        <v>0</v>
      </c>
      <c r="CW80" s="101">
        <f t="shared" si="76"/>
        <v>0</v>
      </c>
      <c r="CX80" s="101">
        <f t="shared" si="76"/>
        <v>0</v>
      </c>
      <c r="CY80" s="101">
        <f t="shared" si="76"/>
        <v>0</v>
      </c>
      <c r="CZ80" s="101">
        <f t="shared" si="76"/>
        <v>0</v>
      </c>
      <c r="DA80" s="101">
        <f t="shared" si="76"/>
        <v>0</v>
      </c>
      <c r="DB80" s="101">
        <f t="shared" si="76"/>
        <v>0</v>
      </c>
      <c r="DC80" s="101">
        <f t="shared" si="76"/>
        <v>0</v>
      </c>
      <c r="DD80" s="101">
        <f t="shared" si="76"/>
        <v>0</v>
      </c>
      <c r="DE80" s="101">
        <f t="shared" si="76"/>
        <v>0</v>
      </c>
      <c r="DF80" s="174">
        <f t="shared" si="71"/>
        <v>0.17075842689221341</v>
      </c>
      <c r="DH80">
        <f t="shared" si="72"/>
        <v>0.99980759014431109</v>
      </c>
    </row>
    <row r="81" spans="1:112" ht="16.149999999999999" hidden="1" customHeight="1">
      <c r="A81" s="24">
        <f t="shared" si="73"/>
        <v>74</v>
      </c>
      <c r="B81" s="78">
        <f t="shared" si="66"/>
        <v>25.017378172056553</v>
      </c>
      <c r="C81" s="5">
        <f t="shared" ref="C81:C87" si="77">B81+C80</f>
        <v>2647.8175510136621</v>
      </c>
      <c r="D81" s="85">
        <f t="shared" si="68"/>
        <v>35.781318256941383</v>
      </c>
      <c r="E81" s="83">
        <v>86.061735169000002</v>
      </c>
      <c r="F81" s="81">
        <f t="shared" ref="F81:F87" si="78">(A81^(1+I81)-(A81-1)^(1+I81))*100</f>
        <v>30.892475899666039</v>
      </c>
      <c r="G81" s="5">
        <f t="shared" ref="G81:G87" si="79">A81*H81</f>
        <v>2913.6545777528158</v>
      </c>
      <c r="H81" s="86">
        <f t="shared" ref="H81:H87" si="80">A81^(I81)*100</f>
        <v>39.37371051017319</v>
      </c>
      <c r="I81" s="67">
        <f t="shared" ref="I81:I87" si="81">LN(E81/100)/LN(2)</f>
        <v>-0.21655616681964548</v>
      </c>
      <c r="J81" s="89">
        <f t="shared" ref="J81:J96" si="82">$A81^(LN($O$2)/LN(2))*100</f>
        <v>25.017378172056553</v>
      </c>
      <c r="K81" s="5">
        <f t="shared" ref="K81:K87" si="83">A81*J81</f>
        <v>1851.2859847321849</v>
      </c>
      <c r="L81" s="81">
        <f t="shared" ref="L81:L96" si="84">($A81^(1+(LN($O$2)/LN(2))) -($A81-1)^(1+(LN($O$2)/LN(2))))*100</f>
        <v>17.000701746707136</v>
      </c>
      <c r="M81" s="75">
        <f t="shared" ref="M81:M87" si="85">LN(2)/LN(A81)</f>
        <v>0.16104477175644444</v>
      </c>
      <c r="N81" s="83">
        <f t="shared" ref="N81:N87" si="86">(L81/100)^M81*100</f>
        <v>75.174527872965655</v>
      </c>
      <c r="O81" s="85">
        <f t="shared" ref="O81:O97" si="87">P81/$A81</f>
        <v>27.434993228130111</v>
      </c>
      <c r="P81" s="5">
        <f t="shared" si="42"/>
        <v>2030.1894988816282</v>
      </c>
      <c r="Q81" s="94">
        <f t="shared" ref="Q81:Q87" si="88">$A81^(LN(N81/100)/LN(2))*100</f>
        <v>17.00070174670714</v>
      </c>
      <c r="R81" s="8">
        <f t="shared" si="69"/>
        <v>5.8750977276094858</v>
      </c>
      <c r="S81" s="4"/>
      <c r="T81" s="3"/>
      <c r="U81" s="101">
        <f t="shared" si="59"/>
        <v>75.174527872965669</v>
      </c>
      <c r="V81" s="101">
        <f t="shared" ref="V81:CG84" si="89">IF(V$6&gt;$A81,0,V$6^(LN($N81/100)/LN(2))*100)</f>
        <v>63.617518005043564</v>
      </c>
      <c r="W81" s="101">
        <f t="shared" si="89"/>
        <v>56.512096409232917</v>
      </c>
      <c r="X81" s="101">
        <f t="shared" si="89"/>
        <v>51.551950055648824</v>
      </c>
      <c r="Y81" s="101">
        <f t="shared" si="89"/>
        <v>47.824168804790425</v>
      </c>
      <c r="Z81" s="101">
        <f t="shared" si="89"/>
        <v>44.883477250334415</v>
      </c>
      <c r="AA81" s="101">
        <f t="shared" si="89"/>
        <v>42.482701666756022</v>
      </c>
      <c r="AB81" s="101">
        <f t="shared" si="89"/>
        <v>40.471885971220416</v>
      </c>
      <c r="AC81" s="101">
        <f t="shared" si="89"/>
        <v>38.753935063641052</v>
      </c>
      <c r="AD81" s="101">
        <f t="shared" si="89"/>
        <v>37.262766324697331</v>
      </c>
      <c r="AE81" s="101">
        <f t="shared" si="89"/>
        <v>35.951593108171323</v>
      </c>
      <c r="AF81" s="101">
        <f t="shared" si="89"/>
        <v>34.786211264908211</v>
      </c>
      <c r="AG81" s="101">
        <f t="shared" si="89"/>
        <v>33.740942115908837</v>
      </c>
      <c r="AH81" s="101">
        <f t="shared" si="89"/>
        <v>32.796071108603456</v>
      </c>
      <c r="AI81" s="101">
        <f t="shared" si="89"/>
        <v>31.936170405664349</v>
      </c>
      <c r="AJ81" s="101">
        <f t="shared" si="89"/>
        <v>31.148965595295735</v>
      </c>
      <c r="AK81" s="101">
        <f t="shared" si="89"/>
        <v>30.424549200149976</v>
      </c>
      <c r="AL81" s="101">
        <f t="shared" si="89"/>
        <v>29.754821963422</v>
      </c>
      <c r="AM81" s="101">
        <f t="shared" si="89"/>
        <v>29.133087716287857</v>
      </c>
      <c r="AN81" s="101">
        <f t="shared" si="89"/>
        <v>28.553754221021123</v>
      </c>
      <c r="AO81" s="101">
        <f t="shared" si="89"/>
        <v>28.012108656997665</v>
      </c>
      <c r="AP81" s="101">
        <f t="shared" si="89"/>
        <v>27.50414665442301</v>
      </c>
      <c r="AQ81" s="101">
        <f t="shared" si="89"/>
        <v>27.02644038187745</v>
      </c>
      <c r="AR81" s="101">
        <f t="shared" si="89"/>
        <v>26.576035545401101</v>
      </c>
      <c r="AS81" s="101">
        <f t="shared" si="89"/>
        <v>26.15037008328714</v>
      </c>
      <c r="AT81" s="101">
        <f t="shared" si="89"/>
        <v>25.747209344721849</v>
      </c>
      <c r="AU81" s="101">
        <f t="shared" si="89"/>
        <v>25.364593935525097</v>
      </c>
      <c r="AV81" s="101">
        <f t="shared" si="89"/>
        <v>25.000797400278014</v>
      </c>
      <c r="AW81" s="101">
        <f t="shared" si="89"/>
        <v>24.654291616774739</v>
      </c>
      <c r="AX81" s="101">
        <f t="shared" si="89"/>
        <v>24.32371829169184</v>
      </c>
      <c r="AY81" s="101">
        <f t="shared" si="89"/>
        <v>24.007865323163955</v>
      </c>
      <c r="AZ81" s="101">
        <f t="shared" si="89"/>
        <v>23.705647075791642</v>
      </c>
      <c r="BA81" s="101">
        <f t="shared" si="89"/>
        <v>23.416087823576074</v>
      </c>
      <c r="BB81" s="101">
        <f t="shared" si="89"/>
        <v>23.13830777533089</v>
      </c>
      <c r="BC81" s="101">
        <f t="shared" si="89"/>
        <v>22.871511218690895</v>
      </c>
      <c r="BD81" s="101">
        <f t="shared" si="89"/>
        <v>22.614976412536876</v>
      </c>
      <c r="BE81" s="101">
        <f t="shared" si="89"/>
        <v>22.368046930443981</v>
      </c>
      <c r="BF81" s="101">
        <f t="shared" si="89"/>
        <v>22.130124214725477</v>
      </c>
      <c r="BG81" s="101">
        <f t="shared" si="89"/>
        <v>21.900661145536347</v>
      </c>
      <c r="BH81" s="101">
        <f t="shared" si="89"/>
        <v>21.67915646511382</v>
      </c>
      <c r="BI81" s="101">
        <f t="shared" si="89"/>
        <v>21.465149925659631</v>
      </c>
      <c r="BJ81" s="101">
        <f t="shared" si="89"/>
        <v>21.258218052196117</v>
      </c>
      <c r="BK81" s="101">
        <f t="shared" si="89"/>
        <v>21.05797043016014</v>
      </c>
      <c r="BL81" s="101">
        <f t="shared" si="89"/>
        <v>20.864046442462694</v>
      </c>
      <c r="BM81" s="101">
        <f t="shared" si="89"/>
        <v>20.676112392950579</v>
      </c>
      <c r="BN81" s="101">
        <f t="shared" si="89"/>
        <v>20.49385896321607</v>
      </c>
      <c r="BO81" s="101">
        <f t="shared" si="89"/>
        <v>20.316998957944907</v>
      </c>
      <c r="BP81" s="101">
        <f t="shared" si="89"/>
        <v>20.145265300812866</v>
      </c>
      <c r="BQ81" s="101">
        <f t="shared" si="89"/>
        <v>19.978409248606809</v>
      </c>
      <c r="BR81" s="101">
        <f t="shared" si="89"/>
        <v>19.816198795972092</v>
      </c>
      <c r="BS81" s="101">
        <f t="shared" si="89"/>
        <v>19.658417247144364</v>
      </c>
      <c r="BT81" s="101">
        <f t="shared" si="89"/>
        <v>19.504861934349435</v>
      </c>
      <c r="BU81" s="101">
        <f t="shared" si="89"/>
        <v>19.355343065358742</v>
      </c>
      <c r="BV81" s="101">
        <f t="shared" si="89"/>
        <v>19.209682685061097</v>
      </c>
      <c r="BW81" s="101">
        <f t="shared" si="89"/>
        <v>19.067713737925871</v>
      </c>
      <c r="BX81" s="101">
        <f t="shared" si="89"/>
        <v>18.929279219948651</v>
      </c>
      <c r="BY81" s="101">
        <f t="shared" si="89"/>
        <v>18.794231410135673</v>
      </c>
      <c r="BZ81" s="101">
        <f t="shared" si="89"/>
        <v>18.662431172839227</v>
      </c>
      <c r="CA81" s="101">
        <f t="shared" si="89"/>
        <v>18.533747323334563</v>
      </c>
      <c r="CB81" s="101">
        <f t="shared" si="89"/>
        <v>18.408056049958137</v>
      </c>
      <c r="CC81" s="101">
        <f t="shared" si="89"/>
        <v>18.285240386929527</v>
      </c>
      <c r="CD81" s="101">
        <f t="shared" si="89"/>
        <v>18.165189732674001</v>
      </c>
      <c r="CE81" s="101">
        <f t="shared" si="89"/>
        <v>18.047799409065949</v>
      </c>
      <c r="CF81" s="101">
        <f t="shared" si="89"/>
        <v>17.932970257537967</v>
      </c>
      <c r="CG81" s="101">
        <f t="shared" si="89"/>
        <v>17.820608268457857</v>
      </c>
      <c r="CH81" s="101">
        <f t="shared" si="76"/>
        <v>17.71062424057558</v>
      </c>
      <c r="CI81" s="101">
        <f t="shared" si="76"/>
        <v>17.602933467692317</v>
      </c>
      <c r="CJ81" s="101">
        <f t="shared" si="76"/>
        <v>17.497455450011145</v>
      </c>
      <c r="CK81" s="101">
        <f t="shared" si="76"/>
        <v>17.394113627898701</v>
      </c>
      <c r="CL81" s="101">
        <f t="shared" si="76"/>
        <v>17.292835136025616</v>
      </c>
      <c r="CM81" s="101">
        <f t="shared" si="76"/>
        <v>17.193550576063252</v>
      </c>
      <c r="CN81" s="101">
        <f t="shared" si="76"/>
        <v>17.096193806300292</v>
      </c>
      <c r="CO81" s="101">
        <f t="shared" si="76"/>
        <v>17.00070174670714</v>
      </c>
      <c r="CP81" s="101">
        <f t="shared" si="76"/>
        <v>0</v>
      </c>
      <c r="CQ81" s="101">
        <f t="shared" si="76"/>
        <v>0</v>
      </c>
      <c r="CR81" s="101">
        <f t="shared" si="76"/>
        <v>0</v>
      </c>
      <c r="CS81" s="101">
        <f t="shared" si="76"/>
        <v>0</v>
      </c>
      <c r="CT81" s="101">
        <f t="shared" si="76"/>
        <v>0</v>
      </c>
      <c r="CU81" s="101">
        <f t="shared" si="76"/>
        <v>0</v>
      </c>
      <c r="CV81" s="101">
        <f t="shared" si="76"/>
        <v>0</v>
      </c>
      <c r="CW81" s="101">
        <f t="shared" si="76"/>
        <v>0</v>
      </c>
      <c r="CX81" s="101">
        <f t="shared" si="76"/>
        <v>0</v>
      </c>
      <c r="CY81" s="101">
        <f t="shared" si="76"/>
        <v>0</v>
      </c>
      <c r="CZ81" s="101">
        <f t="shared" si="76"/>
        <v>0</v>
      </c>
      <c r="DA81" s="101">
        <f t="shared" si="76"/>
        <v>0</v>
      </c>
      <c r="DB81" s="101">
        <f t="shared" si="76"/>
        <v>0</v>
      </c>
      <c r="DC81" s="101">
        <f t="shared" si="76"/>
        <v>0</v>
      </c>
      <c r="DD81" s="101">
        <f t="shared" si="76"/>
        <v>0</v>
      </c>
      <c r="DE81" s="101">
        <f t="shared" si="76"/>
        <v>0</v>
      </c>
      <c r="DF81" s="174">
        <f t="shared" si="71"/>
        <v>0.17000701746707139</v>
      </c>
      <c r="DH81">
        <f t="shared" si="72"/>
        <v>0.99981129632444432</v>
      </c>
    </row>
    <row r="82" spans="1:112" ht="16.149999999999999" hidden="1" customHeight="1">
      <c r="A82" s="24">
        <f t="shared" si="73"/>
        <v>75</v>
      </c>
      <c r="B82" s="78">
        <f t="shared" si="66"/>
        <v>24.909505133500076</v>
      </c>
      <c r="C82" s="5">
        <f t="shared" si="77"/>
        <v>2672.7270561471623</v>
      </c>
      <c r="D82" s="85">
        <f t="shared" si="68"/>
        <v>35.636360748628832</v>
      </c>
      <c r="E82" s="83">
        <v>86.061735169000002</v>
      </c>
      <c r="F82" s="81">
        <f t="shared" si="78"/>
        <v>30.802200198768404</v>
      </c>
      <c r="G82" s="5">
        <f t="shared" si="79"/>
        <v>2944.4567779515864</v>
      </c>
      <c r="H82" s="86">
        <f t="shared" si="80"/>
        <v>39.259423706021153</v>
      </c>
      <c r="I82" s="67">
        <f t="shared" si="81"/>
        <v>-0.21655616681964548</v>
      </c>
      <c r="J82" s="89">
        <f t="shared" si="82"/>
        <v>24.909505133500076</v>
      </c>
      <c r="K82" s="5">
        <f t="shared" si="83"/>
        <v>1868.2128850125057</v>
      </c>
      <c r="L82" s="81">
        <f t="shared" si="84"/>
        <v>16.926900280319046</v>
      </c>
      <c r="M82" s="75">
        <f t="shared" si="85"/>
        <v>0.16054408543402141</v>
      </c>
      <c r="N82" s="83">
        <f t="shared" si="86"/>
        <v>75.188716260084249</v>
      </c>
      <c r="O82" s="85">
        <f t="shared" si="87"/>
        <v>27.316265247802075</v>
      </c>
      <c r="P82" s="5">
        <f t="shared" si="42"/>
        <v>2048.7198935851557</v>
      </c>
      <c r="Q82" s="94">
        <f t="shared" si="88"/>
        <v>16.926900280319057</v>
      </c>
      <c r="R82" s="8">
        <f t="shared" si="69"/>
        <v>5.8926950652683274</v>
      </c>
      <c r="S82" s="4"/>
      <c r="T82" s="3"/>
      <c r="U82" s="101">
        <f t="shared" si="59"/>
        <v>75.188716260084249</v>
      </c>
      <c r="V82" s="101">
        <f t="shared" si="89"/>
        <v>63.636549898858149</v>
      </c>
      <c r="W82" s="101">
        <f t="shared" si="89"/>
        <v>56.533430528394582</v>
      </c>
      <c r="X82" s="101">
        <f t="shared" si="89"/>
        <v>51.574544952363787</v>
      </c>
      <c r="Y82" s="101">
        <f t="shared" si="89"/>
        <v>47.847504941159386</v>
      </c>
      <c r="Z82" s="101">
        <f t="shared" si="89"/>
        <v>44.907263184267876</v>
      </c>
      <c r="AA82" s="101">
        <f t="shared" si="89"/>
        <v>42.506760672086457</v>
      </c>
      <c r="AB82" s="101">
        <f t="shared" si="89"/>
        <v>40.496104830298627</v>
      </c>
      <c r="AC82" s="101">
        <f t="shared" si="89"/>
        <v>38.778238266662406</v>
      </c>
      <c r="AD82" s="101">
        <f t="shared" si="89"/>
        <v>37.287101975168675</v>
      </c>
      <c r="AE82" s="101">
        <f t="shared" si="89"/>
        <v>35.975924727738125</v>
      </c>
      <c r="AF82" s="101">
        <f t="shared" si="89"/>
        <v>34.810512785954593</v>
      </c>
      <c r="AG82" s="101">
        <f t="shared" si="89"/>
        <v>33.765194695788445</v>
      </c>
      <c r="AH82" s="101">
        <f t="shared" si="89"/>
        <v>32.820261033720001</v>
      </c>
      <c r="AI82" s="101">
        <f t="shared" si="89"/>
        <v>31.960287673088168</v>
      </c>
      <c r="AJ82" s="101">
        <f t="shared" si="89"/>
        <v>31.173002929521441</v>
      </c>
      <c r="AK82" s="101">
        <f t="shared" si="89"/>
        <v>30.448501357239511</v>
      </c>
      <c r="AL82" s="101">
        <f t="shared" si="89"/>
        <v>29.778685229607721</v>
      </c>
      <c r="AM82" s="101">
        <f t="shared" si="89"/>
        <v>29.156859540980211</v>
      </c>
      <c r="AN82" s="101">
        <f t="shared" si="89"/>
        <v>28.577432944468171</v>
      </c>
      <c r="AO82" s="101">
        <f t="shared" si="89"/>
        <v>28.035693305717846</v>
      </c>
      <c r="AP82" s="101">
        <f t="shared" si="89"/>
        <v>27.527636785890625</v>
      </c>
      <c r="AQ82" s="101">
        <f t="shared" si="89"/>
        <v>27.049835965480501</v>
      </c>
      <c r="AR82" s="101">
        <f t="shared" si="89"/>
        <v>26.59933687043393</v>
      </c>
      <c r="AS82" s="101">
        <f t="shared" si="89"/>
        <v>26.173577687311749</v>
      </c>
      <c r="AT82" s="101">
        <f t="shared" si="89"/>
        <v>25.770323957426889</v>
      </c>
      <c r="AU82" s="101">
        <f t="shared" si="89"/>
        <v>25.387616434481398</v>
      </c>
      <c r="AV82" s="101">
        <f t="shared" si="89"/>
        <v>25.023728775900704</v>
      </c>
      <c r="AW82" s="101">
        <f t="shared" si="89"/>
        <v>24.677132944462731</v>
      </c>
      <c r="AX82" s="101">
        <f t="shared" si="89"/>
        <v>24.346470709600325</v>
      </c>
      <c r="AY82" s="101">
        <f t="shared" si="89"/>
        <v>24.030530014424951</v>
      </c>
      <c r="AZ82" s="101">
        <f t="shared" si="89"/>
        <v>23.728225254266334</v>
      </c>
      <c r="BA82" s="101">
        <f t="shared" si="89"/>
        <v>23.438580722425627</v>
      </c>
      <c r="BB82" s="101">
        <f t="shared" si="89"/>
        <v>23.160716637846548</v>
      </c>
      <c r="BC82" s="101">
        <f t="shared" si="89"/>
        <v>22.89383729094272</v>
      </c>
      <c r="BD82" s="101">
        <f t="shared" si="89"/>
        <v>22.637220937491588</v>
      </c>
      <c r="BE82" s="101">
        <f t="shared" si="89"/>
        <v>22.390211143273365</v>
      </c>
      <c r="BF82" s="101">
        <f t="shared" si="89"/>
        <v>22.152209339082393</v>
      </c>
      <c r="BG82" s="101">
        <f t="shared" si="89"/>
        <v>21.92266839061892</v>
      </c>
      <c r="BH82" s="101">
        <f t="shared" si="89"/>
        <v>21.701087023372871</v>
      </c>
      <c r="BI82" s="101">
        <f t="shared" si="89"/>
        <v>21.487004971032022</v>
      </c>
      <c r="BJ82" s="101">
        <f t="shared" si="89"/>
        <v>21.279998738768217</v>
      </c>
      <c r="BK82" s="101">
        <f t="shared" si="89"/>
        <v>21.079677891183628</v>
      </c>
      <c r="BL82" s="101">
        <f t="shared" si="89"/>
        <v>20.885681789658726</v>
      </c>
      <c r="BM82" s="101">
        <f t="shared" si="89"/>
        <v>20.697676716049873</v>
      </c>
      <c r="BN82" s="101">
        <f t="shared" si="89"/>
        <v>20.515353329691902</v>
      </c>
      <c r="BO82" s="101">
        <f t="shared" si="89"/>
        <v>20.338424412903358</v>
      </c>
      <c r="BP82" s="101">
        <f t="shared" si="89"/>
        <v>20.166622867011007</v>
      </c>
      <c r="BQ82" s="101">
        <f t="shared" si="89"/>
        <v>19.999699926574539</v>
      </c>
      <c r="BR82" s="101">
        <f t="shared" si="89"/>
        <v>19.837423564217421</v>
      </c>
      <c r="BS82" s="101">
        <f t="shared" si="89"/>
        <v>19.679577062425551</v>
      </c>
      <c r="BT82" s="101">
        <f t="shared" si="89"/>
        <v>19.525957732000059</v>
      </c>
      <c r="BU82" s="101">
        <f t="shared" si="89"/>
        <v>19.376375759654216</v>
      </c>
      <c r="BV82" s="101">
        <f t="shared" si="89"/>
        <v>19.230653169617089</v>
      </c>
      <c r="BW82" s="101">
        <f t="shared" si="89"/>
        <v>19.088622886120731</v>
      </c>
      <c r="BX82" s="101">
        <f t="shared" si="89"/>
        <v>18.950127885363212</v>
      </c>
      <c r="BY82" s="101">
        <f t="shared" si="89"/>
        <v>18.815020427005038</v>
      </c>
      <c r="BZ82" s="101">
        <f t="shared" si="89"/>
        <v>18.683161356512002</v>
      </c>
      <c r="CA82" s="101">
        <f t="shared" si="89"/>
        <v>18.554419470735859</v>
      </c>
      <c r="CB82" s="101">
        <f t="shared" si="89"/>
        <v>18.428670940053269</v>
      </c>
      <c r="CC82" s="101">
        <f t="shared" si="89"/>
        <v>18.30579878118591</v>
      </c>
      <c r="CD82" s="101">
        <f t="shared" si="89"/>
        <v>18.185692375519221</v>
      </c>
      <c r="CE82" s="101">
        <f t="shared" si="89"/>
        <v>18.068247028340359</v>
      </c>
      <c r="CF82" s="101">
        <f t="shared" si="89"/>
        <v>17.953363564940496</v>
      </c>
      <c r="CG82" s="101">
        <f t="shared" si="89"/>
        <v>17.840947959983971</v>
      </c>
      <c r="CH82" s="101">
        <f t="shared" si="76"/>
        <v>17.730910996946587</v>
      </c>
      <c r="CI82" s="101">
        <f t="shared" si="76"/>
        <v>17.623167954775411</v>
      </c>
      <c r="CJ82" s="101">
        <f t="shared" si="76"/>
        <v>17.517638319229714</v>
      </c>
      <c r="CK82" s="101">
        <f t="shared" si="76"/>
        <v>17.414245516632562</v>
      </c>
      <c r="CL82" s="101">
        <f t="shared" si="76"/>
        <v>17.312916668000977</v>
      </c>
      <c r="CM82" s="101">
        <f t="shared" si="76"/>
        <v>17.213582361732279</v>
      </c>
      <c r="CN82" s="101">
        <f t="shared" si="76"/>
        <v>17.116176443210211</v>
      </c>
      <c r="CO82" s="101">
        <f t="shared" si="76"/>
        <v>17.020635819858931</v>
      </c>
      <c r="CP82" s="101">
        <f t="shared" si="76"/>
        <v>16.926900280319057</v>
      </c>
      <c r="CQ82" s="101">
        <f t="shared" si="76"/>
        <v>0</v>
      </c>
      <c r="CR82" s="101">
        <f t="shared" si="76"/>
        <v>0</v>
      </c>
      <c r="CS82" s="101">
        <f t="shared" si="76"/>
        <v>0</v>
      </c>
      <c r="CT82" s="101">
        <f t="shared" si="76"/>
        <v>0</v>
      </c>
      <c r="CU82" s="101">
        <f t="shared" si="76"/>
        <v>0</v>
      </c>
      <c r="CV82" s="101">
        <f t="shared" si="76"/>
        <v>0</v>
      </c>
      <c r="CW82" s="101">
        <f t="shared" si="76"/>
        <v>0</v>
      </c>
      <c r="CX82" s="101">
        <f t="shared" si="76"/>
        <v>0</v>
      </c>
      <c r="CY82" s="101">
        <f t="shared" si="76"/>
        <v>0</v>
      </c>
      <c r="CZ82" s="101">
        <f t="shared" si="76"/>
        <v>0</v>
      </c>
      <c r="DA82" s="101">
        <f t="shared" si="76"/>
        <v>0</v>
      </c>
      <c r="DB82" s="101">
        <f t="shared" si="76"/>
        <v>0</v>
      </c>
      <c r="DC82" s="101">
        <f t="shared" si="76"/>
        <v>0</v>
      </c>
      <c r="DD82" s="101">
        <f t="shared" si="76"/>
        <v>0</v>
      </c>
      <c r="DE82" s="101">
        <f t="shared" si="76"/>
        <v>0</v>
      </c>
      <c r="DF82" s="174">
        <f t="shared" si="71"/>
        <v>0.16926900280319057</v>
      </c>
      <c r="DH82">
        <f t="shared" si="72"/>
        <v>0.99981488022992793</v>
      </c>
    </row>
    <row r="83" spans="1:112" ht="16.149999999999999" hidden="1" customHeight="1">
      <c r="A83" s="24">
        <f t="shared" si="73"/>
        <v>76</v>
      </c>
      <c r="B83" s="78">
        <f t="shared" si="66"/>
        <v>24.803516867355562</v>
      </c>
      <c r="C83" s="5">
        <f t="shared" si="77"/>
        <v>2697.5305730145178</v>
      </c>
      <c r="D83" s="85">
        <f t="shared" si="68"/>
        <v>35.493823329138394</v>
      </c>
      <c r="E83" s="83">
        <v>86.061735169000002</v>
      </c>
      <c r="F83" s="81">
        <f t="shared" si="78"/>
        <v>30.71338681242004</v>
      </c>
      <c r="G83" s="5">
        <f t="shared" si="79"/>
        <v>2975.1701647640057</v>
      </c>
      <c r="H83" s="86">
        <f t="shared" si="80"/>
        <v>39.146975852157972</v>
      </c>
      <c r="I83" s="67">
        <f t="shared" si="81"/>
        <v>-0.21655616681964548</v>
      </c>
      <c r="J83" s="89">
        <f t="shared" si="82"/>
        <v>24.803516867355562</v>
      </c>
      <c r="K83" s="5">
        <f t="shared" si="83"/>
        <v>1885.0672819190227</v>
      </c>
      <c r="L83" s="81">
        <f t="shared" si="84"/>
        <v>16.854396906517621</v>
      </c>
      <c r="M83" s="75">
        <f t="shared" si="85"/>
        <v>0.16005307325482135</v>
      </c>
      <c r="N83" s="83">
        <f t="shared" si="86"/>
        <v>75.202637755094287</v>
      </c>
      <c r="O83" s="85">
        <f t="shared" si="87"/>
        <v>27.199582774664123</v>
      </c>
      <c r="P83" s="5">
        <f t="shared" si="42"/>
        <v>2067.1682908744733</v>
      </c>
      <c r="Q83" s="94">
        <f t="shared" si="88"/>
        <v>16.854396906517625</v>
      </c>
      <c r="R83" s="8">
        <f t="shared" si="69"/>
        <v>5.9098699450644787</v>
      </c>
      <c r="S83" s="4"/>
      <c r="T83" s="3"/>
      <c r="U83" s="101">
        <f t="shared" si="59"/>
        <v>75.202637755094287</v>
      </c>
      <c r="V83" s="101">
        <f t="shared" si="89"/>
        <v>63.655225833321673</v>
      </c>
      <c r="W83" s="101">
        <f t="shared" si="89"/>
        <v>56.554367253239313</v>
      </c>
      <c r="X83" s="101">
        <f t="shared" si="89"/>
        <v>51.596720304462018</v>
      </c>
      <c r="Y83" s="101">
        <f t="shared" si="89"/>
        <v>47.870408895620095</v>
      </c>
      <c r="Z83" s="101">
        <f t="shared" si="89"/>
        <v>44.93060957663252</v>
      </c>
      <c r="AA83" s="101">
        <f t="shared" si="89"/>
        <v>42.530375940139223</v>
      </c>
      <c r="AB83" s="101">
        <f t="shared" si="89"/>
        <v>40.519877758911839</v>
      </c>
      <c r="AC83" s="101">
        <f t="shared" si="89"/>
        <v>38.802094664073742</v>
      </c>
      <c r="AD83" s="101">
        <f t="shared" si="89"/>
        <v>37.310990837511739</v>
      </c>
      <c r="AE83" s="101">
        <f t="shared" si="89"/>
        <v>35.999810193655613</v>
      </c>
      <c r="AF83" s="101">
        <f t="shared" si="89"/>
        <v>34.83436922020919</v>
      </c>
      <c r="AG83" s="101">
        <f t="shared" si="89"/>
        <v>33.789003561070643</v>
      </c>
      <c r="AH83" s="101">
        <f t="shared" si="89"/>
        <v>32.844008832392632</v>
      </c>
      <c r="AI83" s="101">
        <f t="shared" si="89"/>
        <v>31.983964554142673</v>
      </c>
      <c r="AJ83" s="101">
        <f t="shared" si="89"/>
        <v>31.196601722795865</v>
      </c>
      <c r="AK83" s="101">
        <f t="shared" si="89"/>
        <v>30.472016889841491</v>
      </c>
      <c r="AL83" s="101">
        <f t="shared" si="89"/>
        <v>29.802113833308319</v>
      </c>
      <c r="AM83" s="101">
        <f t="shared" si="89"/>
        <v>29.180198691612148</v>
      </c>
      <c r="AN83" s="101">
        <f t="shared" si="89"/>
        <v>28.60068099429348</v>
      </c>
      <c r="AO83" s="101">
        <f t="shared" si="89"/>
        <v>28.058849282370367</v>
      </c>
      <c r="AP83" s="101">
        <f t="shared" si="89"/>
        <v>27.550700239704522</v>
      </c>
      <c r="AQ83" s="101">
        <f t="shared" si="89"/>
        <v>27.072806852456331</v>
      </c>
      <c r="AR83" s="101">
        <f t="shared" si="89"/>
        <v>26.622215461768828</v>
      </c>
      <c r="AS83" s="101">
        <f t="shared" si="89"/>
        <v>26.196364498945972</v>
      </c>
      <c r="AT83" s="101">
        <f t="shared" si="89"/>
        <v>25.793019694821211</v>
      </c>
      <c r="AU83" s="101">
        <f t="shared" si="89"/>
        <v>25.410221949087862</v>
      </c>
      <c r="AV83" s="101">
        <f t="shared" si="89"/>
        <v>25.046245030683501</v>
      </c>
      <c r="AW83" s="101">
        <f t="shared" si="89"/>
        <v>24.699560986475408</v>
      </c>
      <c r="AX83" s="101">
        <f t="shared" si="89"/>
        <v>24.368811648101811</v>
      </c>
      <c r="AY83" s="101">
        <f t="shared" si="89"/>
        <v>24.052785003369674</v>
      </c>
      <c r="AZ83" s="101">
        <f t="shared" si="89"/>
        <v>23.750395478268057</v>
      </c>
      <c r="BA83" s="101">
        <f t="shared" si="89"/>
        <v>23.460667385493672</v>
      </c>
      <c r="BB83" s="101">
        <f t="shared" si="89"/>
        <v>23.182720954344902</v>
      </c>
      <c r="BC83" s="101">
        <f t="shared" si="89"/>
        <v>22.915760478338637</v>
      </c>
      <c r="BD83" s="101">
        <f t="shared" si="89"/>
        <v>22.659064210550088</v>
      </c>
      <c r="BE83" s="101">
        <f t="shared" si="89"/>
        <v>22.411975709423693</v>
      </c>
      <c r="BF83" s="101">
        <f t="shared" si="89"/>
        <v>22.173896394737255</v>
      </c>
      <c r="BG83" s="101">
        <f t="shared" si="89"/>
        <v>21.944279118269844</v>
      </c>
      <c r="BH83" s="101">
        <f t="shared" si="89"/>
        <v>21.722622589319325</v>
      </c>
      <c r="BI83" s="101">
        <f t="shared" si="89"/>
        <v>21.508466523628623</v>
      </c>
      <c r="BJ83" s="101">
        <f t="shared" si="89"/>
        <v>21.301387407096055</v>
      </c>
      <c r="BK83" s="101">
        <f t="shared" si="89"/>
        <v>21.100994784068856</v>
      </c>
      <c r="BL83" s="101">
        <f t="shared" si="89"/>
        <v>20.906927994975653</v>
      </c>
      <c r="BM83" s="101">
        <f t="shared" si="89"/>
        <v>20.718853300256882</v>
      </c>
      <c r="BN83" s="101">
        <f t="shared" si="89"/>
        <v>20.536461337557792</v>
      </c>
      <c r="BO83" s="101">
        <f t="shared" si="89"/>
        <v>20.359464867389075</v>
      </c>
      <c r="BP83" s="101">
        <f t="shared" si="89"/>
        <v>20.187596769277814</v>
      </c>
      <c r="BQ83" s="101">
        <f t="shared" si="89"/>
        <v>20.020608256094711</v>
      </c>
      <c r="BR83" s="101">
        <f t="shared" si="89"/>
        <v>19.858267278967627</v>
      </c>
      <c r="BS83" s="101">
        <f t="shared" si="89"/>
        <v>19.700357099146458</v>
      </c>
      <c r="BT83" s="101">
        <f t="shared" si="89"/>
        <v>19.54667500650848</v>
      </c>
      <c r="BU83" s="101">
        <f t="shared" si="89"/>
        <v>19.39703116719652</v>
      </c>
      <c r="BV83" s="101">
        <f t="shared" si="89"/>
        <v>19.251247585254376</v>
      </c>
      <c r="BW83" s="101">
        <f t="shared" si="89"/>
        <v>19.109157165138001</v>
      </c>
      <c r="BX83" s="101">
        <f t="shared" si="89"/>
        <v>18.970602863696012</v>
      </c>
      <c r="BY83" s="101">
        <f t="shared" si="89"/>
        <v>18.83543692167822</v>
      </c>
      <c r="BZ83" s="101">
        <f t="shared" si="89"/>
        <v>18.703520166086143</v>
      </c>
      <c r="CA83" s="101">
        <f t="shared" si="89"/>
        <v>18.57472137575769</v>
      </c>
      <c r="CB83" s="101">
        <f t="shared" si="89"/>
        <v>18.448916703507027</v>
      </c>
      <c r="CC83" s="101">
        <f t="shared" si="89"/>
        <v>18.325989148943219</v>
      </c>
      <c r="CD83" s="101">
        <f t="shared" si="89"/>
        <v>18.205828076785433</v>
      </c>
      <c r="CE83" s="101">
        <f t="shared" si="89"/>
        <v>18.088328776095736</v>
      </c>
      <c r="CF83" s="101">
        <f t="shared" si="89"/>
        <v>17.973392056374941</v>
      </c>
      <c r="CG83" s="101">
        <f t="shared" si="89"/>
        <v>17.860923876924222</v>
      </c>
      <c r="CH83" s="101">
        <f t="shared" si="76"/>
        <v>17.750835006275111</v>
      </c>
      <c r="CI83" s="101">
        <f t="shared" si="76"/>
        <v>17.643040708840356</v>
      </c>
      <c r="CJ83" s="101">
        <f t="shared" si="76"/>
        <v>17.537460456245409</v>
      </c>
      <c r="CK83" s="101">
        <f t="shared" si="76"/>
        <v>17.434017661070332</v>
      </c>
      <c r="CL83" s="101">
        <f t="shared" si="76"/>
        <v>17.332639430969934</v>
      </c>
      <c r="CM83" s="101">
        <f t="shared" si="76"/>
        <v>17.233256341350067</v>
      </c>
      <c r="CN83" s="101">
        <f t="shared" si="76"/>
        <v>17.13580222496358</v>
      </c>
      <c r="CO83" s="101">
        <f t="shared" si="76"/>
        <v>17.040213976954188</v>
      </c>
      <c r="CP83" s="101">
        <f t="shared" si="76"/>
        <v>16.946431374022431</v>
      </c>
      <c r="CQ83" s="101">
        <f t="shared" si="76"/>
        <v>16.854396906517625</v>
      </c>
      <c r="CR83" s="101">
        <f t="shared" si="76"/>
        <v>0</v>
      </c>
      <c r="CS83" s="101">
        <f t="shared" si="76"/>
        <v>0</v>
      </c>
      <c r="CT83" s="101">
        <f t="shared" si="76"/>
        <v>0</v>
      </c>
      <c r="CU83" s="101">
        <f t="shared" si="76"/>
        <v>0</v>
      </c>
      <c r="CV83" s="101">
        <f t="shared" si="76"/>
        <v>0</v>
      </c>
      <c r="CW83" s="101">
        <f t="shared" si="76"/>
        <v>0</v>
      </c>
      <c r="CX83" s="101">
        <f t="shared" si="76"/>
        <v>0</v>
      </c>
      <c r="CY83" s="101">
        <f t="shared" si="76"/>
        <v>0</v>
      </c>
      <c r="CZ83" s="101">
        <f t="shared" si="76"/>
        <v>0</v>
      </c>
      <c r="DA83" s="101">
        <f t="shared" si="76"/>
        <v>0</v>
      </c>
      <c r="DB83" s="101">
        <f t="shared" si="76"/>
        <v>0</v>
      </c>
      <c r="DC83" s="101">
        <f t="shared" si="76"/>
        <v>0</v>
      </c>
      <c r="DD83" s="101">
        <f t="shared" si="76"/>
        <v>0</v>
      </c>
      <c r="DE83" s="101">
        <f t="shared" si="76"/>
        <v>0</v>
      </c>
      <c r="DF83" s="174">
        <f t="shared" si="71"/>
        <v>0.16854396906517624</v>
      </c>
      <c r="DH83">
        <f t="shared" si="72"/>
        <v>0.99981834750065968</v>
      </c>
    </row>
    <row r="84" spans="1:112" ht="16.149999999999999" hidden="1" customHeight="1">
      <c r="A84" s="24">
        <f t="shared" si="73"/>
        <v>77</v>
      </c>
      <c r="B84" s="78">
        <f t="shared" si="66"/>
        <v>24.69935628527276</v>
      </c>
      <c r="C84" s="5">
        <f t="shared" si="77"/>
        <v>2722.2299292997905</v>
      </c>
      <c r="D84" s="85">
        <f t="shared" si="68"/>
        <v>35.353635445451822</v>
      </c>
      <c r="E84" s="83">
        <v>86.061735169000002</v>
      </c>
      <c r="F84" s="81">
        <f t="shared" si="78"/>
        <v>30.625993149006803</v>
      </c>
      <c r="G84" s="5">
        <f t="shared" si="79"/>
        <v>3005.7961579130124</v>
      </c>
      <c r="H84" s="86">
        <f t="shared" si="80"/>
        <v>39.03631373913003</v>
      </c>
      <c r="I84" s="67">
        <f t="shared" si="81"/>
        <v>-0.21655616681964548</v>
      </c>
      <c r="J84" s="89">
        <f t="shared" si="82"/>
        <v>24.69935628527276</v>
      </c>
      <c r="K84" s="5">
        <f t="shared" si="83"/>
        <v>1901.8504339660026</v>
      </c>
      <c r="L84" s="81">
        <f t="shared" si="84"/>
        <v>16.783152046980732</v>
      </c>
      <c r="M84" s="75">
        <f t="shared" si="85"/>
        <v>0.15957141566993815</v>
      </c>
      <c r="N84" s="83">
        <f t="shared" si="86"/>
        <v>75.21630098415919</v>
      </c>
      <c r="O84" s="85">
        <f t="shared" si="87"/>
        <v>27.084884782092391</v>
      </c>
      <c r="P84" s="5">
        <f t="shared" si="42"/>
        <v>2085.5361282211143</v>
      </c>
      <c r="Q84" s="94">
        <f t="shared" si="88"/>
        <v>16.783152046980732</v>
      </c>
      <c r="R84" s="8">
        <f t="shared" si="69"/>
        <v>5.9266368637340427</v>
      </c>
      <c r="S84" s="4"/>
      <c r="T84" s="3"/>
      <c r="U84" s="101">
        <f t="shared" si="59"/>
        <v>75.216300984159204</v>
      </c>
      <c r="V84" s="101">
        <f t="shared" si="89"/>
        <v>63.673557265961932</v>
      </c>
      <c r="W84" s="101">
        <f t="shared" si="89"/>
        <v>56.574919337396267</v>
      </c>
      <c r="X84" s="101">
        <f t="shared" si="89"/>
        <v>51.618489545606671</v>
      </c>
      <c r="Y84" s="101">
        <f t="shared" si="89"/>
        <v>47.892894480486895</v>
      </c>
      <c r="Z84" s="101">
        <f t="shared" si="89"/>
        <v>44.953530452580345</v>
      </c>
      <c r="AA84" s="101">
        <f t="shared" si="89"/>
        <v>42.553561610361257</v>
      </c>
      <c r="AB84" s="101">
        <f t="shared" si="89"/>
        <v>40.543218949017337</v>
      </c>
      <c r="AC84" s="101">
        <f t="shared" si="89"/>
        <v>38.825518460100263</v>
      </c>
      <c r="AD84" s="101">
        <f t="shared" si="89"/>
        <v>37.334447101289634</v>
      </c>
      <c r="AE84" s="101">
        <f t="shared" si="89"/>
        <v>36.023263662468786</v>
      </c>
      <c r="AF84" s="101">
        <f t="shared" si="89"/>
        <v>34.857794678549929</v>
      </c>
      <c r="AG84" s="101">
        <f t="shared" si="89"/>
        <v>33.812382768218498</v>
      </c>
      <c r="AH84" s="101">
        <f t="shared" si="89"/>
        <v>32.867328500646437</v>
      </c>
      <c r="AI84" s="101">
        <f t="shared" si="89"/>
        <v>32.007214980328946</v>
      </c>
      <c r="AJ84" s="101">
        <f t="shared" si="89"/>
        <v>31.219775839406733</v>
      </c>
      <c r="AK84" s="101">
        <f t="shared" si="89"/>
        <v>30.495109593359544</v>
      </c>
      <c r="AL84" s="101">
        <f t="shared" si="89"/>
        <v>29.825121500121888</v>
      </c>
      <c r="AM84" s="101">
        <f t="shared" si="89"/>
        <v>29.203118823609302</v>
      </c>
      <c r="AN84" s="101">
        <f t="shared" si="89"/>
        <v>28.623511955795379</v>
      </c>
      <c r="AO84" s="101">
        <f t="shared" si="89"/>
        <v>28.081590102477698</v>
      </c>
      <c r="AP84" s="101">
        <f t="shared" si="89"/>
        <v>27.57335046219011</v>
      </c>
      <c r="AQ84" s="101">
        <f t="shared" si="89"/>
        <v>27.095366420679767</v>
      </c>
      <c r="AR84" s="101">
        <f t="shared" si="89"/>
        <v>26.644684629699057</v>
      </c>
      <c r="AS84" s="101">
        <f t="shared" si="89"/>
        <v>26.218743761858342</v>
      </c>
      <c r="AT84" s="101">
        <f t="shared" si="89"/>
        <v>25.815309734966878</v>
      </c>
      <c r="AU84" s="101">
        <f t="shared" si="89"/>
        <v>25.432423592859198</v>
      </c>
      <c r="AV84" s="101">
        <f t="shared" si="89"/>
        <v>25.068359214678011</v>
      </c>
      <c r="AW84" s="101">
        <f t="shared" si="89"/>
        <v>24.72158873049856</v>
      </c>
      <c r="AX84" s="101">
        <f t="shared" si="89"/>
        <v>24.390754033617089</v>
      </c>
      <c r="AY84" s="101">
        <f t="shared" si="89"/>
        <v>24.07464315625111</v>
      </c>
      <c r="AZ84" s="101">
        <f t="shared" si="89"/>
        <v>23.772170554969918</v>
      </c>
      <c r="BA84" s="101">
        <f t="shared" si="89"/>
        <v>23.482360561947981</v>
      </c>
      <c r="BB84" s="101">
        <f t="shared" si="89"/>
        <v>23.2043334170463</v>
      </c>
      <c r="BC84" s="101">
        <f t="shared" si="89"/>
        <v>22.937293417190517</v>
      </c>
      <c r="BD84" s="101">
        <f t="shared" si="89"/>
        <v>22.680518813134025</v>
      </c>
      <c r="BE84" s="101">
        <f t="shared" si="89"/>
        <v>22.433353156422857</v>
      </c>
      <c r="BF84" s="101">
        <f t="shared" si="89"/>
        <v>22.195197856297927</v>
      </c>
      <c r="BG84" s="101">
        <f t="shared" si="89"/>
        <v>21.965505751127619</v>
      </c>
      <c r="BH84" s="101">
        <f t="shared" si="89"/>
        <v>21.743775534549634</v>
      </c>
      <c r="BI84" s="101">
        <f t="shared" si="89"/>
        <v>21.529546904907843</v>
      </c>
      <c r="BJ84" s="101">
        <f t="shared" si="89"/>
        <v>21.322396329380748</v>
      </c>
      <c r="BK84" s="101">
        <f t="shared" si="89"/>
        <v>21.121933332617491</v>
      </c>
      <c r="BL84" s="101">
        <f t="shared" si="89"/>
        <v>20.927797234650939</v>
      </c>
      <c r="BM84" s="101">
        <f t="shared" si="89"/>
        <v>20.739654275057966</v>
      </c>
      <c r="BN84" s="101">
        <f t="shared" si="89"/>
        <v>20.55719507034042</v>
      </c>
      <c r="BO84" s="101">
        <f t="shared" si="89"/>
        <v>20.380132359739296</v>
      </c>
      <c r="BP84" s="101">
        <f t="shared" si="89"/>
        <v>20.208199001510682</v>
      </c>
      <c r="BQ84" s="101">
        <f t="shared" si="89"/>
        <v>20.041146187354446</v>
      </c>
      <c r="BR84" s="101">
        <f t="shared" si="89"/>
        <v>19.878741847409593</v>
      </c>
      <c r="BS84" s="101">
        <f t="shared" si="89"/>
        <v>19.720769222184835</v>
      </c>
      <c r="BT84" s="101">
        <f t="shared" si="89"/>
        <v>19.567025581116088</v>
      </c>
      <c r="BU84" s="101">
        <f t="shared" si="89"/>
        <v>19.417321070245634</v>
      </c>
      <c r="BV84" s="101">
        <f t="shared" si="89"/>
        <v>19.271477673889244</v>
      </c>
      <c r="BW84" s="101">
        <f t="shared" si="89"/>
        <v>19.129328277171282</v>
      </c>
      <c r="BX84" s="101">
        <f t="shared" si="89"/>
        <v>18.990715818022835</v>
      </c>
      <c r="BY84" s="101">
        <f t="shared" si="89"/>
        <v>18.85549251870242</v>
      </c>
      <c r="BZ84" s="101">
        <f t="shared" si="89"/>
        <v>18.723519188154388</v>
      </c>
      <c r="CA84" s="101">
        <f t="shared" si="89"/>
        <v>18.59466458759778</v>
      </c>
      <c r="CB84" s="101">
        <f t="shared" si="89"/>
        <v>18.468804852667429</v>
      </c>
      <c r="CC84" s="101">
        <f t="shared" si="89"/>
        <v>18.345822966231378</v>
      </c>
      <c r="CD84" s="101">
        <f t="shared" si="89"/>
        <v>18.225608276702836</v>
      </c>
      <c r="CE84" s="101">
        <f t="shared" si="89"/>
        <v>18.108056057268115</v>
      </c>
      <c r="CF84" s="101">
        <f t="shared" si="89"/>
        <v>17.99306710197634</v>
      </c>
      <c r="CG84" s="101">
        <f t="shared" ref="CG84:DE87" si="90">IF(CG$6&gt;$A84,0,CG$6^(LN($N84/100)/LN(2))*100)</f>
        <v>17.880547355093839</v>
      </c>
      <c r="CH84" s="101">
        <f t="shared" si="90"/>
        <v>17.770407570526164</v>
      </c>
      <c r="CI84" s="101">
        <f t="shared" si="90"/>
        <v>17.662562998460285</v>
      </c>
      <c r="CJ84" s="101">
        <f t="shared" si="90"/>
        <v>17.556933096687001</v>
      </c>
      <c r="CK84" s="101">
        <f t="shared" si="90"/>
        <v>17.453441264333371</v>
      </c>
      <c r="CL84" s="101">
        <f t="shared" si="90"/>
        <v>17.352014595973262</v>
      </c>
      <c r="CM84" s="101">
        <f t="shared" si="90"/>
        <v>17.252583654293751</v>
      </c>
      <c r="CN84" s="101">
        <f t="shared" si="90"/>
        <v>17.155082259681308</v>
      </c>
      <c r="CO84" s="101">
        <f t="shared" si="90"/>
        <v>17.059447295255733</v>
      </c>
      <c r="CP84" s="101">
        <f t="shared" si="90"/>
        <v>16.965618526026386</v>
      </c>
      <c r="CQ84" s="101">
        <f t="shared" si="90"/>
        <v>16.873538430974385</v>
      </c>
      <c r="CR84" s="101">
        <f t="shared" si="90"/>
        <v>16.783152046980732</v>
      </c>
      <c r="CS84" s="101">
        <f t="shared" si="90"/>
        <v>0</v>
      </c>
      <c r="CT84" s="101">
        <f t="shared" si="90"/>
        <v>0</v>
      </c>
      <c r="CU84" s="101">
        <f t="shared" si="90"/>
        <v>0</v>
      </c>
      <c r="CV84" s="101">
        <f t="shared" si="90"/>
        <v>0</v>
      </c>
      <c r="CW84" s="101">
        <f t="shared" si="90"/>
        <v>0</v>
      </c>
      <c r="CX84" s="101">
        <f t="shared" si="90"/>
        <v>0</v>
      </c>
      <c r="CY84" s="101">
        <f t="shared" si="90"/>
        <v>0</v>
      </c>
      <c r="CZ84" s="101">
        <f t="shared" si="90"/>
        <v>0</v>
      </c>
      <c r="DA84" s="101">
        <f t="shared" si="90"/>
        <v>0</v>
      </c>
      <c r="DB84" s="101">
        <f t="shared" si="90"/>
        <v>0</v>
      </c>
      <c r="DC84" s="101">
        <f t="shared" si="90"/>
        <v>0</v>
      </c>
      <c r="DD84" s="101">
        <f t="shared" si="90"/>
        <v>0</v>
      </c>
      <c r="DE84" s="101">
        <f t="shared" si="90"/>
        <v>0</v>
      </c>
      <c r="DF84" s="174">
        <f t="shared" si="71"/>
        <v>0.16783152046980732</v>
      </c>
      <c r="DH84">
        <f t="shared" si="72"/>
        <v>0.99982170344473231</v>
      </c>
    </row>
    <row r="85" spans="1:112" ht="16.149999999999999" hidden="1" customHeight="1">
      <c r="A85" s="24">
        <f t="shared" si="73"/>
        <v>78</v>
      </c>
      <c r="B85" s="78">
        <f t="shared" si="66"/>
        <v>24.596968740942224</v>
      </c>
      <c r="C85" s="5">
        <f t="shared" si="77"/>
        <v>2746.8268980407329</v>
      </c>
      <c r="D85" s="85">
        <f t="shared" si="68"/>
        <v>35.215729462060679</v>
      </c>
      <c r="E85" s="83">
        <v>86.061735169000002</v>
      </c>
      <c r="F85" s="81">
        <f t="shared" si="78"/>
        <v>30.539978393813527</v>
      </c>
      <c r="G85" s="5">
        <f t="shared" si="79"/>
        <v>3036.3361363068266</v>
      </c>
      <c r="H85" s="86">
        <f t="shared" si="80"/>
        <v>38.927386362908031</v>
      </c>
      <c r="I85" s="67">
        <f t="shared" si="81"/>
        <v>-0.21655616681964548</v>
      </c>
      <c r="J85" s="89">
        <f t="shared" si="82"/>
        <v>24.596968740942224</v>
      </c>
      <c r="K85" s="5">
        <f t="shared" si="83"/>
        <v>1918.5635617934934</v>
      </c>
      <c r="L85" s="81">
        <f t="shared" si="84"/>
        <v>16.713127827490482</v>
      </c>
      <c r="M85" s="75">
        <f t="shared" si="85"/>
        <v>0.15909880786929415</v>
      </c>
      <c r="N85" s="83">
        <f t="shared" si="86"/>
        <v>75.229714183051797</v>
      </c>
      <c r="O85" s="85">
        <f t="shared" si="87"/>
        <v>26.972112815764422</v>
      </c>
      <c r="P85" s="5">
        <f t="shared" si="42"/>
        <v>2103.824799629625</v>
      </c>
      <c r="Q85" s="94">
        <f t="shared" si="88"/>
        <v>16.713127827490474</v>
      </c>
      <c r="R85" s="8">
        <f t="shared" si="69"/>
        <v>5.9430096528713037</v>
      </c>
      <c r="S85" s="4"/>
      <c r="T85" s="3"/>
      <c r="U85" s="101">
        <f t="shared" si="59"/>
        <v>75.229714183051797</v>
      </c>
      <c r="V85" s="101">
        <f t="shared" ref="V85:CG88" si="91">IF(V$6&gt;$A85,0,V$6^(LN($N85/100)/LN(2))*100)</f>
        <v>63.691555137524233</v>
      </c>
      <c r="W85" s="101">
        <f t="shared" si="91"/>
        <v>56.595098960636648</v>
      </c>
      <c r="X85" s="101">
        <f t="shared" si="91"/>
        <v>51.639865506138264</v>
      </c>
      <c r="Y85" s="101">
        <f t="shared" si="91"/>
        <v>47.914974888700321</v>
      </c>
      <c r="Z85" s="101">
        <f t="shared" si="91"/>
        <v>44.976039209166565</v>
      </c>
      <c r="AA85" s="101">
        <f t="shared" si="91"/>
        <v>42.576331189702273</v>
      </c>
      <c r="AB85" s="101">
        <f t="shared" si="91"/>
        <v>40.566141958362891</v>
      </c>
      <c r="AC85" s="101">
        <f t="shared" si="91"/>
        <v>38.848523224780159</v>
      </c>
      <c r="AD85" s="101">
        <f t="shared" si="91"/>
        <v>37.357484323049398</v>
      </c>
      <c r="AE85" s="101">
        <f t="shared" si="91"/>
        <v>36.046298659650297</v>
      </c>
      <c r="AF85" s="101">
        <f t="shared" si="91"/>
        <v>34.880802643250242</v>
      </c>
      <c r="AG85" s="101">
        <f t="shared" si="91"/>
        <v>33.835345747913316</v>
      </c>
      <c r="AH85" s="101">
        <f t="shared" si="91"/>
        <v>32.890233411785402</v>
      </c>
      <c r="AI85" s="101">
        <f t="shared" si="91"/>
        <v>32.030052263642553</v>
      </c>
      <c r="AJ85" s="101">
        <f t="shared" si="91"/>
        <v>31.242538527447639</v>
      </c>
      <c r="AK85" s="101">
        <f t="shared" si="91"/>
        <v>30.517792650367458</v>
      </c>
      <c r="AL85" s="101">
        <f t="shared" si="91"/>
        <v>29.847721346202722</v>
      </c>
      <c r="AM85" s="101">
        <f t="shared" si="91"/>
        <v>29.225632986338614</v>
      </c>
      <c r="AN85" s="101">
        <f t="shared" si="91"/>
        <v>28.645938811580844</v>
      </c>
      <c r="AO85" s="101">
        <f t="shared" si="91"/>
        <v>28.103928682208444</v>
      </c>
      <c r="AP85" s="101">
        <f t="shared" si="91"/>
        <v>27.59560030361764</v>
      </c>
      <c r="AQ85" s="101">
        <f t="shared" si="91"/>
        <v>27.117527455224145</v>
      </c>
      <c r="AR85" s="101">
        <f t="shared" si="91"/>
        <v>26.666757094920477</v>
      </c>
      <c r="AS85" s="101">
        <f t="shared" si="91"/>
        <v>26.240728133271528</v>
      </c>
      <c r="AT85" s="101">
        <f t="shared" si="91"/>
        <v>25.837206672577061</v>
      </c>
      <c r="AU85" s="101">
        <f t="shared" si="91"/>
        <v>25.45423389900256</v>
      </c>
      <c r="AV85" s="101">
        <f t="shared" si="91"/>
        <v>25.090083800613549</v>
      </c>
      <c r="AW85" s="101">
        <f t="shared" si="91"/>
        <v>24.743228589824767</v>
      </c>
      <c r="AX85" s="101">
        <f t="shared" si="91"/>
        <v>24.412310221047033</v>
      </c>
      <c r="AY85" s="101">
        <f t="shared" si="91"/>
        <v>24.096116770620405</v>
      </c>
      <c r="AZ85" s="101">
        <f t="shared" si="91"/>
        <v>23.793562725606979</v>
      </c>
      <c r="BA85" s="101">
        <f t="shared" si="91"/>
        <v>23.503672437728696</v>
      </c>
      <c r="BB85" s="101">
        <f t="shared" si="91"/>
        <v>23.225566157601623</v>
      </c>
      <c r="BC85" s="101">
        <f t="shared" si="91"/>
        <v>22.958448185847832</v>
      </c>
      <c r="BD85" s="101">
        <f t="shared" si="91"/>
        <v>22.701596771259865</v>
      </c>
      <c r="BE85" s="101">
        <f t="shared" si="91"/>
        <v>22.454355458902047</v>
      </c>
      <c r="BF85" s="101">
        <f t="shared" si="91"/>
        <v>22.216125647936742</v>
      </c>
      <c r="BG85" s="101">
        <f t="shared" si="91"/>
        <v>21.986360163810247</v>
      </c>
      <c r="BH85" s="101">
        <f t="shared" si="91"/>
        <v>21.764557685009873</v>
      </c>
      <c r="BI85" s="101">
        <f t="shared" si="91"/>
        <v>21.550257893004172</v>
      </c>
      <c r="BJ85" s="101">
        <f t="shared" si="91"/>
        <v>21.343037236783545</v>
      </c>
      <c r="BK85" s="101">
        <f t="shared" si="91"/>
        <v>21.142505221834128</v>
      </c>
      <c r="BL85" s="101">
        <f t="shared" si="91"/>
        <v>20.948301148327719</v>
      </c>
      <c r="BM85" s="101">
        <f t="shared" si="91"/>
        <v>20.760091235508924</v>
      </c>
      <c r="BN85" s="101">
        <f t="shared" si="91"/>
        <v>20.57756607926181</v>
      </c>
      <c r="BO85" s="101">
        <f t="shared" si="91"/>
        <v>20.400438398075728</v>
      </c>
      <c r="BP85" s="101">
        <f t="shared" si="91"/>
        <v>20.228441029444884</v>
      </c>
      <c r="BQ85" s="101">
        <f t="shared" si="91"/>
        <v>20.061325144397362</v>
      </c>
      <c r="BR85" s="101">
        <f t="shared" si="91"/>
        <v>19.898858652571565</v>
      </c>
      <c r="BS85" s="101">
        <f t="shared" si="91"/>
        <v>19.740824774211838</v>
      </c>
      <c r="BT85" s="101">
        <f t="shared" si="91"/>
        <v>19.587020758777776</v>
      </c>
      <c r="BU85" s="101">
        <f t="shared" si="91"/>
        <v>19.43725673266411</v>
      </c>
      <c r="BV85" s="101">
        <f t="shared" si="91"/>
        <v>19.291354660899394</v>
      </c>
      <c r="BW85" s="101">
        <f t="shared" si="91"/>
        <v>19.149147409705101</v>
      </c>
      <c r="BX85" s="101">
        <f t="shared" si="91"/>
        <v>19.010477898511297</v>
      </c>
      <c r="BY85" s="101">
        <f t="shared" si="91"/>
        <v>18.875198331489752</v>
      </c>
      <c r="BZ85" s="101">
        <f t="shared" si="91"/>
        <v>18.743169499920352</v>
      </c>
      <c r="CA85" s="101">
        <f t="shared" si="91"/>
        <v>18.614260147784332</v>
      </c>
      <c r="CB85" s="101">
        <f t="shared" si="91"/>
        <v>18.488346393906902</v>
      </c>
      <c r="CC85" s="101">
        <f t="shared" si="91"/>
        <v>18.365311204773626</v>
      </c>
      <c r="CD85" s="101">
        <f t="shared" si="91"/>
        <v>18.245043912839467</v>
      </c>
      <c r="CE85" s="101">
        <f t="shared" si="91"/>
        <v>18.127439775752144</v>
      </c>
      <c r="CF85" s="101">
        <f t="shared" si="91"/>
        <v>18.012399572435946</v>
      </c>
      <c r="CG85" s="101">
        <f t="shared" si="91"/>
        <v>17.899829232439281</v>
      </c>
      <c r="CH85" s="101">
        <f t="shared" si="90"/>
        <v>17.789639495348951</v>
      </c>
      <c r="CI85" s="101">
        <f t="shared" si="90"/>
        <v>17.681745597424019</v>
      </c>
      <c r="CJ85" s="101">
        <f t="shared" si="90"/>
        <v>17.576066982909435</v>
      </c>
      <c r="CK85" s="101">
        <f t="shared" si="90"/>
        <v>17.472527037759303</v>
      </c>
      <c r="CL85" s="101">
        <f t="shared" si="90"/>
        <v>17.371052843738052</v>
      </c>
      <c r="CM85" s="101">
        <f t="shared" si="90"/>
        <v>17.271574951077358</v>
      </c>
      <c r="CN85" s="101">
        <f t="shared" si="90"/>
        <v>17.174027168052689</v>
      </c>
      <c r="CO85" s="101">
        <f t="shared" si="90"/>
        <v>17.078346366007711</v>
      </c>
      <c r="CP85" s="101">
        <f t="shared" si="90"/>
        <v>16.984472298500933</v>
      </c>
      <c r="CQ85" s="101">
        <f t="shared" si="90"/>
        <v>16.8923474333785</v>
      </c>
      <c r="CR85" s="101">
        <f t="shared" si="90"/>
        <v>16.80191679669295</v>
      </c>
      <c r="CS85" s="101">
        <f t="shared" si="90"/>
        <v>16.713127827490474</v>
      </c>
      <c r="CT85" s="101">
        <f t="shared" si="90"/>
        <v>0</v>
      </c>
      <c r="CU85" s="101">
        <f t="shared" si="90"/>
        <v>0</v>
      </c>
      <c r="CV85" s="101">
        <f t="shared" si="90"/>
        <v>0</v>
      </c>
      <c r="CW85" s="101">
        <f t="shared" si="90"/>
        <v>0</v>
      </c>
      <c r="CX85" s="101">
        <f t="shared" si="90"/>
        <v>0</v>
      </c>
      <c r="CY85" s="101">
        <f t="shared" si="90"/>
        <v>0</v>
      </c>
      <c r="CZ85" s="101">
        <f t="shared" si="90"/>
        <v>0</v>
      </c>
      <c r="DA85" s="101">
        <f t="shared" si="90"/>
        <v>0</v>
      </c>
      <c r="DB85" s="101">
        <f t="shared" si="90"/>
        <v>0</v>
      </c>
      <c r="DC85" s="101">
        <f t="shared" si="90"/>
        <v>0</v>
      </c>
      <c r="DD85" s="101">
        <f t="shared" si="90"/>
        <v>0</v>
      </c>
      <c r="DE85" s="101">
        <f t="shared" si="90"/>
        <v>0</v>
      </c>
      <c r="DF85" s="174">
        <f t="shared" si="71"/>
        <v>0.16713127827490473</v>
      </c>
      <c r="DH85">
        <f t="shared" si="72"/>
        <v>0.99982495306217833</v>
      </c>
    </row>
    <row r="86" spans="1:112" ht="16.149999999999999" hidden="1" customHeight="1">
      <c r="A86" s="24">
        <f t="shared" si="73"/>
        <v>79</v>
      </c>
      <c r="B86" s="78">
        <f t="shared" si="66"/>
        <v>24.496301895913717</v>
      </c>
      <c r="C86" s="5">
        <f t="shared" si="77"/>
        <v>2771.3231999366467</v>
      </c>
      <c r="D86" s="85">
        <f t="shared" si="68"/>
        <v>35.080040505527172</v>
      </c>
      <c r="E86" s="83">
        <v>86.061735169000002</v>
      </c>
      <c r="F86" s="81">
        <f t="shared" si="78"/>
        <v>30.455303413086554</v>
      </c>
      <c r="G86" s="5">
        <f t="shared" si="79"/>
        <v>3066.7914397199129</v>
      </c>
      <c r="H86" s="86">
        <f t="shared" si="80"/>
        <v>38.820144806581176</v>
      </c>
      <c r="I86" s="67">
        <f t="shared" si="81"/>
        <v>-0.21655616681964548</v>
      </c>
      <c r="J86" s="89">
        <f t="shared" si="82"/>
        <v>24.496301895913717</v>
      </c>
      <c r="K86" s="5">
        <f t="shared" si="83"/>
        <v>1935.2078497771836</v>
      </c>
      <c r="L86" s="81">
        <f t="shared" si="84"/>
        <v>16.64428798369002</v>
      </c>
      <c r="M86" s="75">
        <f t="shared" si="85"/>
        <v>0.15863495891559604</v>
      </c>
      <c r="N86" s="83">
        <f t="shared" si="86"/>
        <v>75.242885219702373</v>
      </c>
      <c r="O86" s="85">
        <f t="shared" si="87"/>
        <v>26.861210854297216</v>
      </c>
      <c r="P86" s="5">
        <f t="shared" si="42"/>
        <v>2122.0356574894799</v>
      </c>
      <c r="Q86" s="94">
        <f t="shared" si="88"/>
        <v>16.644287983690013</v>
      </c>
      <c r="R86" s="8">
        <f t="shared" si="69"/>
        <v>5.9590015171728368</v>
      </c>
      <c r="S86" s="4"/>
      <c r="T86" s="3"/>
      <c r="U86" s="101">
        <f t="shared" si="59"/>
        <v>75.242885219702373</v>
      </c>
      <c r="V86" s="101">
        <f t="shared" si="91"/>
        <v>63.709229901732776</v>
      </c>
      <c r="W86" s="101">
        <f t="shared" si="91"/>
        <v>56.614917761853057</v>
      </c>
      <c r="X86" s="101">
        <f t="shared" si="91"/>
        <v>51.660860447690901</v>
      </c>
      <c r="Y86" s="101">
        <f t="shared" si="91"/>
        <v>47.936662729317092</v>
      </c>
      <c r="Z86" s="101">
        <f t="shared" si="91"/>
        <v>44.99814865129855</v>
      </c>
      <c r="AA86" s="101">
        <f t="shared" si="91"/>
        <v>42.598697588779984</v>
      </c>
      <c r="AB86" s="101">
        <f t="shared" si="91"/>
        <v>40.58865974671842</v>
      </c>
      <c r="AC86" s="101">
        <f t="shared" si="91"/>
        <v>38.87112193016668</v>
      </c>
      <c r="AD86" s="101">
        <f t="shared" si="91"/>
        <v>37.380115462431654</v>
      </c>
      <c r="AE86" s="101">
        <f t="shared" si="91"/>
        <v>36.068928115575908</v>
      </c>
      <c r="AF86" s="101">
        <f t="shared" si="91"/>
        <v>34.903406003792355</v>
      </c>
      <c r="AG86" s="101">
        <f t="shared" si="91"/>
        <v>33.857905340687616</v>
      </c>
      <c r="AH86" s="101">
        <f t="shared" si="91"/>
        <v>32.912736351832734</v>
      </c>
      <c r="AI86" s="101">
        <f t="shared" si="91"/>
        <v>32.052489131813843</v>
      </c>
      <c r="AJ86" s="101">
        <f t="shared" si="91"/>
        <v>31.264902453853971</v>
      </c>
      <c r="AK86" s="101">
        <f t="shared" si="91"/>
        <v>30.54007866543888</v>
      </c>
      <c r="AL86" s="101">
        <f t="shared" si="91"/>
        <v>29.869925912884522</v>
      </c>
      <c r="AM86" s="101">
        <f t="shared" si="91"/>
        <v>29.247753657525877</v>
      </c>
      <c r="AN86" s="101">
        <f t="shared" si="91"/>
        <v>28.667973975779258</v>
      </c>
      <c r="AO86" s="101">
        <f t="shared" si="91"/>
        <v>28.125877372389674</v>
      </c>
      <c r="AP86" s="101">
        <f t="shared" si="91"/>
        <v>27.61746205201603</v>
      </c>
      <c r="AQ86" s="101">
        <f t="shared" si="91"/>
        <v>27.139302181979737</v>
      </c>
      <c r="AR86" s="101">
        <f t="shared" si="91"/>
        <v>26.688445021957939</v>
      </c>
      <c r="AS86" s="101">
        <f t="shared" si="91"/>
        <v>26.262329717200195</v>
      </c>
      <c r="AT86" s="101">
        <f t="shared" si="91"/>
        <v>25.858722552068901</v>
      </c>
      <c r="AU86" s="101">
        <f t="shared" si="91"/>
        <v>25.475664853289064</v>
      </c>
      <c r="AV86" s="101">
        <f t="shared" si="91"/>
        <v>25.111430716590789</v>
      </c>
      <c r="AW86" s="101">
        <f t="shared" si="91"/>
        <v>24.764492435872757</v>
      </c>
      <c r="AX86" s="101">
        <f t="shared" si="91"/>
        <v>24.433492026121229</v>
      </c>
      <c r="AY86" s="101">
        <f t="shared" si="91"/>
        <v>24.11721760750827</v>
      </c>
      <c r="AZ86" s="101">
        <f t="shared" si="91"/>
        <v>23.814583697493745</v>
      </c>
      <c r="BA86" s="101">
        <f t="shared" si="91"/>
        <v>23.52461466740526</v>
      </c>
      <c r="BB86" s="101">
        <f t="shared" si="91"/>
        <v>23.246430778791847</v>
      </c>
      <c r="BC86" s="101">
        <f t="shared" si="91"/>
        <v>22.979236336242987</v>
      </c>
      <c r="BD86" s="101">
        <f t="shared" si="91"/>
        <v>22.722309586933047</v>
      </c>
      <c r="BE86" s="101">
        <f t="shared" si="91"/>
        <v>22.474994069841834</v>
      </c>
      <c r="BF86" s="101">
        <f t="shared" si="91"/>
        <v>22.236691174491273</v>
      </c>
      <c r="BG86" s="101">
        <f t="shared" si="91"/>
        <v>22.006853713873493</v>
      </c>
      <c r="BH86" s="101">
        <f t="shared" si="91"/>
        <v>21.78498035181433</v>
      </c>
      <c r="BI86" s="101">
        <f t="shared" si="91"/>
        <v>21.570610753409731</v>
      </c>
      <c r="BJ86" s="101">
        <f t="shared" si="91"/>
        <v>21.363321349972907</v>
      </c>
      <c r="BK86" s="101">
        <f t="shared" si="91"/>
        <v>21.162721628341398</v>
      </c>
      <c r="BL86" s="101">
        <f t="shared" si="91"/>
        <v>20.968450869340295</v>
      </c>
      <c r="BM86" s="101">
        <f t="shared" si="91"/>
        <v>20.780175272393279</v>
      </c>
      <c r="BN86" s="101">
        <f t="shared" si="91"/>
        <v>20.597585413272686</v>
      </c>
      <c r="BO86" s="101">
        <f t="shared" si="91"/>
        <v>20.420393990215192</v>
      </c>
      <c r="BP86" s="101">
        <f t="shared" si="91"/>
        <v>20.248333820443616</v>
      </c>
      <c r="BQ86" s="101">
        <f t="shared" si="91"/>
        <v>20.081156054795184</v>
      </c>
      <c r="BR86" s="101">
        <f t="shared" si="91"/>
        <v>19.91862858287832</v>
      </c>
      <c r="BS86" s="101">
        <f t="shared" si="91"/>
        <v>19.760534605132722</v>
      </c>
      <c r="BT86" s="101">
        <f t="shared" si="91"/>
        <v>19.606671351490089</v>
      </c>
      <c r="BU86" s="101">
        <f t="shared" si="91"/>
        <v>19.456848929134495</v>
      </c>
      <c r="BV86" s="101">
        <f t="shared" si="91"/>
        <v>19.310889284232545</v>
      </c>
      <c r="BW86" s="101">
        <f t="shared" si="91"/>
        <v>19.168625264516344</v>
      </c>
      <c r="BX86" s="101">
        <f t="shared" si="91"/>
        <v>19.029899771316856</v>
      </c>
      <c r="BY86" s="101">
        <f t="shared" si="91"/>
        <v>18.89456499110949</v>
      </c>
      <c r="BZ86" s="101">
        <f t="shared" si="91"/>
        <v>18.762481697888649</v>
      </c>
      <c r="CA86" s="101">
        <f t="shared" si="91"/>
        <v>18.633518618765621</v>
      </c>
      <c r="CB86" s="101">
        <f t="shared" si="91"/>
        <v>18.507551856112823</v>
      </c>
      <c r="CC86" s="101">
        <f t="shared" si="91"/>
        <v>18.384464360379525</v>
      </c>
      <c r="CD86" s="101">
        <f t="shared" si="91"/>
        <v>18.264145448398132</v>
      </c>
      <c r="CE86" s="101">
        <f t="shared" si="91"/>
        <v>18.146490362603299</v>
      </c>
      <c r="CF86" s="101">
        <f t="shared" si="91"/>
        <v>18.031399867110142</v>
      </c>
      <c r="CG86" s="101">
        <f t="shared" si="91"/>
        <v>17.918779877055176</v>
      </c>
      <c r="CH86" s="101">
        <f t="shared" si="90"/>
        <v>17.808541118003173</v>
      </c>
      <c r="CI86" s="101">
        <f t="shared" si="90"/>
        <v>17.700598812573006</v>
      </c>
      <c r="CJ86" s="101">
        <f t="shared" si="90"/>
        <v>17.594872391742697</v>
      </c>
      <c r="CK86" s="101">
        <f t="shared" si="90"/>
        <v>17.49128522856391</v>
      </c>
      <c r="CL86" s="101">
        <f t="shared" si="90"/>
        <v>17.389764392253948</v>
      </c>
      <c r="CM86" s="101">
        <f t="shared" si="90"/>
        <v>17.290240420843453</v>
      </c>
      <c r="CN86" s="101">
        <f t="shared" si="90"/>
        <v>17.192647110743657</v>
      </c>
      <c r="CO86" s="101">
        <f t="shared" si="90"/>
        <v>17.096921321761457</v>
      </c>
      <c r="CP86" s="101">
        <f t="shared" si="90"/>
        <v>17.003002796236743</v>
      </c>
      <c r="CQ86" s="101">
        <f t="shared" si="90"/>
        <v>16.91083399110601</v>
      </c>
      <c r="CR86" s="101">
        <f t="shared" si="90"/>
        <v>16.820359921812031</v>
      </c>
      <c r="CS86" s="101">
        <f t="shared" si="90"/>
        <v>16.731528017082159</v>
      </c>
      <c r="CT86" s="101">
        <f t="shared" si="90"/>
        <v>16.644287983690013</v>
      </c>
      <c r="CU86" s="101">
        <f t="shared" si="90"/>
        <v>0</v>
      </c>
      <c r="CV86" s="101">
        <f t="shared" si="90"/>
        <v>0</v>
      </c>
      <c r="CW86" s="101">
        <f t="shared" si="90"/>
        <v>0</v>
      </c>
      <c r="CX86" s="101">
        <f t="shared" si="90"/>
        <v>0</v>
      </c>
      <c r="CY86" s="101">
        <f t="shared" si="90"/>
        <v>0</v>
      </c>
      <c r="CZ86" s="101">
        <f t="shared" si="90"/>
        <v>0</v>
      </c>
      <c r="DA86" s="101">
        <f t="shared" si="90"/>
        <v>0</v>
      </c>
      <c r="DB86" s="101">
        <f t="shared" si="90"/>
        <v>0</v>
      </c>
      <c r="DC86" s="101">
        <f t="shared" si="90"/>
        <v>0</v>
      </c>
      <c r="DD86" s="101">
        <f t="shared" si="90"/>
        <v>0</v>
      </c>
      <c r="DE86" s="101">
        <f t="shared" si="90"/>
        <v>0</v>
      </c>
      <c r="DF86" s="174">
        <f t="shared" si="71"/>
        <v>0.16644287983690012</v>
      </c>
      <c r="DH86">
        <f t="shared" si="72"/>
        <v>0.99982810106660902</v>
      </c>
    </row>
    <row r="87" spans="1:112" ht="16.149999999999999" hidden="1" customHeight="1">
      <c r="A87" s="24">
        <f t="shared" si="73"/>
        <v>80</v>
      </c>
      <c r="B87" s="78">
        <f t="shared" si="66"/>
        <v>24.3973055943795</v>
      </c>
      <c r="C87" s="5">
        <f t="shared" si="77"/>
        <v>2795.720505531026</v>
      </c>
      <c r="D87" s="85">
        <f t="shared" si="68"/>
        <v>34.946506319137825</v>
      </c>
      <c r="E87" s="83">
        <v>83.793527994100003</v>
      </c>
      <c r="F87" s="81">
        <f t="shared" si="78"/>
        <v>24.397305594429142</v>
      </c>
      <c r="G87" s="5">
        <f t="shared" si="79"/>
        <v>2615.9662606235015</v>
      </c>
      <c r="H87" s="86">
        <f t="shared" si="80"/>
        <v>32.699578257793767</v>
      </c>
      <c r="I87" s="67">
        <f t="shared" si="81"/>
        <v>-0.25508927687437927</v>
      </c>
      <c r="J87" s="89">
        <f>$A87^(LN($O$2)/LN(2))*100</f>
        <v>24.3973055943795</v>
      </c>
      <c r="K87" s="5">
        <f t="shared" si="83"/>
        <v>1951.78444755036</v>
      </c>
      <c r="L87" s="81">
        <f>($A87^(1+(LN($O$2)/LN(2))) -($A87-1)^(1+(LN($O$2)/LN(2))))*100</f>
        <v>16.57659777317555</v>
      </c>
      <c r="M87" s="75">
        <f t="shared" si="85"/>
        <v>0.15817959093978229</v>
      </c>
      <c r="N87" s="83">
        <f t="shared" si="86"/>
        <v>75.255821615169481</v>
      </c>
      <c r="O87" s="85">
        <f t="shared" si="87"/>
        <v>26.752125179069811</v>
      </c>
      <c r="P87" s="5">
        <f t="shared" si="42"/>
        <v>2140.1700143255848</v>
      </c>
      <c r="Q87" s="94">
        <f t="shared" si="88"/>
        <v>16.576597773175553</v>
      </c>
      <c r="R87" s="8">
        <f t="shared" si="69"/>
        <v>4.9642068233879399E-11</v>
      </c>
      <c r="S87" s="4"/>
      <c r="T87" s="3"/>
      <c r="U87" s="101">
        <f t="shared" si="59"/>
        <v>75.255821615169481</v>
      </c>
      <c r="V87" s="101">
        <f t="shared" si="91"/>
        <v>63.726591552975378</v>
      </c>
      <c r="W87" s="101">
        <f t="shared" si="91"/>
        <v>56.634386869742102</v>
      </c>
      <c r="X87" s="101">
        <f t="shared" si="91"/>
        <v>51.681486095401482</v>
      </c>
      <c r="Y87" s="101">
        <f t="shared" si="91"/>
        <v>47.957970060534812</v>
      </c>
      <c r="Z87" s="101">
        <f t="shared" si="91"/>
        <v>45.019871025190319</v>
      </c>
      <c r="AA87" s="101">
        <f t="shared" si="91"/>
        <v>42.620673155538093</v>
      </c>
      <c r="AB87" s="101">
        <f t="shared" si="91"/>
        <v>40.610784709597525</v>
      </c>
      <c r="AC87" s="101">
        <f t="shared" si="91"/>
        <v>38.89332698402395</v>
      </c>
      <c r="AD87" s="101">
        <f t="shared" si="91"/>
        <v>37.402352915782011</v>
      </c>
      <c r="AE87" s="101">
        <f t="shared" si="91"/>
        <v>36.09116439901247</v>
      </c>
      <c r="AF87" s="101">
        <f t="shared" si="91"/>
        <v>34.925617090205805</v>
      </c>
      <c r="AG87" s="101">
        <f t="shared" si="91"/>
        <v>33.880073830096599</v>
      </c>
      <c r="AH87" s="101">
        <f t="shared" si="91"/>
        <v>32.934849552524256</v>
      </c>
      <c r="AI87" s="101">
        <f t="shared" si="91"/>
        <v>32.074537761116169</v>
      </c>
      <c r="AJ87" s="101">
        <f t="shared" si="91"/>
        <v>31.286879737021973</v>
      </c>
      <c r="AK87" s="101">
        <f t="shared" si="91"/>
        <v>30.561979697575243</v>
      </c>
      <c r="AL87" s="101">
        <f t="shared" si="91"/>
        <v>29.891747198916924</v>
      </c>
      <c r="AM87" s="101">
        <f t="shared" si="91"/>
        <v>29.269492775301647</v>
      </c>
      <c r="AN87" s="101">
        <f t="shared" si="91"/>
        <v>28.689629325899347</v>
      </c>
      <c r="AO87" s="101">
        <f t="shared" si="91"/>
        <v>28.147447990177042</v>
      </c>
      <c r="AP87" s="101">
        <f t="shared" si="91"/>
        <v>27.638947464658802</v>
      </c>
      <c r="AQ87" s="101">
        <f t="shared" si="91"/>
        <v>27.160702298958373</v>
      </c>
      <c r="AR87" s="101">
        <f t="shared" si="91"/>
        <v>26.709760050291763</v>
      </c>
      <c r="AS87" s="101">
        <f t="shared" si="91"/>
        <v>26.283560095402418</v>
      </c>
      <c r="AT87" s="101">
        <f t="shared" si="91"/>
        <v>25.879868898343396</v>
      </c>
      <c r="AU87" s="101">
        <f t="shared" si="91"/>
        <v>25.496727924665219</v>
      </c>
      <c r="AV87" s="101">
        <f t="shared" si="91"/>
        <v>25.132411376528129</v>
      </c>
      <c r="AW87" s="101">
        <f t="shared" si="91"/>
        <v>24.785391628472102</v>
      </c>
      <c r="AX87" s="101">
        <f t="shared" si="91"/>
        <v>24.454310755524073</v>
      </c>
      <c r="AY87" s="101">
        <f t="shared" si="91"/>
        <v>24.137956921395755</v>
      </c>
      <c r="AZ87" s="101">
        <f t="shared" si="91"/>
        <v>23.835244673842773</v>
      </c>
      <c r="BA87" s="101">
        <f t="shared" si="91"/>
        <v>23.545198403845859</v>
      </c>
      <c r="BB87" s="101">
        <f t="shared" si="91"/>
        <v>23.266938384051418</v>
      </c>
      <c r="BC87" s="101">
        <f t="shared" si="91"/>
        <v>22.999668923271532</v>
      </c>
      <c r="BD87" s="101">
        <f t="shared" si="91"/>
        <v>22.742668267387788</v>
      </c>
      <c r="BE87" s="101">
        <f t="shared" si="91"/>
        <v>22.495279949674334</v>
      </c>
      <c r="BF87" s="101">
        <f t="shared" si="91"/>
        <v>22.256905350431619</v>
      </c>
      <c r="BG87" s="101">
        <f t="shared" si="91"/>
        <v>22.026997270645925</v>
      </c>
      <c r="BH87" s="101">
        <f t="shared" si="91"/>
        <v>21.805054359950692</v>
      </c>
      <c r="BI87" s="101">
        <f t="shared" si="91"/>
        <v>21.590616267552161</v>
      </c>
      <c r="BJ87" s="101">
        <f t="shared" si="91"/>
        <v>21.383259407577405</v>
      </c>
      <c r="BK87" s="101">
        <f t="shared" si="91"/>
        <v>21.182593248710251</v>
      </c>
      <c r="BL87" s="101">
        <f t="shared" si="91"/>
        <v>20.988257052924073</v>
      </c>
      <c r="BM87" s="101">
        <f t="shared" si="91"/>
        <v>20.799917000314039</v>
      </c>
      <c r="BN87" s="101">
        <f t="shared" si="91"/>
        <v>20.617263647028192</v>
      </c>
      <c r="BO87" s="101">
        <f t="shared" si="91"/>
        <v>20.44000967153135</v>
      </c>
      <c r="BP87" s="101">
        <f t="shared" si="91"/>
        <v>20.267887871247709</v>
      </c>
      <c r="BQ87" s="101">
        <f t="shared" si="91"/>
        <v>20.100649377287372</v>
      </c>
      <c r="BR87" s="101">
        <f t="shared" si="91"/>
        <v>19.938062059682611</v>
      </c>
      <c r="BS87" s="101">
        <f t="shared" si="91"/>
        <v>19.779909099511915</v>
      </c>
      <c r="BT87" s="101">
        <f t="shared" si="91"/>
        <v>19.625987707611721</v>
      </c>
      <c r="BU87" s="101">
        <f t="shared" si="91"/>
        <v>19.476107972377026</v>
      </c>
      <c r="BV87" s="101">
        <f t="shared" si="91"/>
        <v>19.330091821522867</v>
      </c>
      <c r="BW87" s="101">
        <f t="shared" si="91"/>
        <v>19.187772084691158</v>
      </c>
      <c r="BX87" s="101">
        <f t="shared" si="91"/>
        <v>19.048991645501744</v>
      </c>
      <c r="BY87" s="101">
        <f t="shared" si="91"/>
        <v>18.913602673110571</v>
      </c>
      <c r="BZ87" s="101">
        <f t="shared" si="91"/>
        <v>18.781465924592524</v>
      </c>
      <c r="CA87" s="101">
        <f t="shared" si="91"/>
        <v>18.652450110544116</v>
      </c>
      <c r="CB87" s="101">
        <f t="shared" si="91"/>
        <v>18.526431317229651</v>
      </c>
      <c r="CC87" s="101">
        <f t="shared" si="91"/>
        <v>18.403292479396402</v>
      </c>
      <c r="CD87" s="101">
        <f t="shared" si="91"/>
        <v>18.282922898578516</v>
      </c>
      <c r="CE87" s="101">
        <f t="shared" si="91"/>
        <v>18.16521780231205</v>
      </c>
      <c r="CF87" s="101">
        <f t="shared" si="91"/>
        <v>18.050077940207878</v>
      </c>
      <c r="CG87" s="101">
        <f t="shared" si="91"/>
        <v>17.937409213286308</v>
      </c>
      <c r="CH87" s="101">
        <f t="shared" si="90"/>
        <v>17.827122333376785</v>
      </c>
      <c r="CI87" s="101">
        <f t="shared" si="90"/>
        <v>17.719132509735971</v>
      </c>
      <c r="CJ87" s="101">
        <f t="shared" si="90"/>
        <v>17.613359160344558</v>
      </c>
      <c r="CK87" s="101">
        <f t="shared" si="90"/>
        <v>17.509725645613123</v>
      </c>
      <c r="CL87" s="101">
        <f t="shared" si="90"/>
        <v>17.408159022465373</v>
      </c>
      <c r="CM87" s="101">
        <f t="shared" si="90"/>
        <v>17.308589816976799</v>
      </c>
      <c r="CN87" s="101">
        <f t="shared" si="90"/>
        <v>17.210951813932887</v>
      </c>
      <c r="CO87" s="101">
        <f t="shared" si="90"/>
        <v>17.115181861835104</v>
      </c>
      <c r="CP87" s="101">
        <f t="shared" si="90"/>
        <v>17.02121969202922</v>
      </c>
      <c r="CQ87" s="101">
        <f t="shared" si="90"/>
        <v>16.929007750759904</v>
      </c>
      <c r="CR87" s="101">
        <f t="shared" si="90"/>
        <v>16.838491043071571</v>
      </c>
      <c r="CS87" s="101">
        <f t="shared" si="90"/>
        <v>16.749616987577927</v>
      </c>
      <c r="CT87" s="101">
        <f t="shared" si="90"/>
        <v>16.662335281215139</v>
      </c>
      <c r="CU87" s="101">
        <f t="shared" si="90"/>
        <v>16.576597773175553</v>
      </c>
      <c r="CV87" s="101">
        <f t="shared" si="90"/>
        <v>0</v>
      </c>
      <c r="CW87" s="101">
        <f t="shared" si="90"/>
        <v>0</v>
      </c>
      <c r="CX87" s="101">
        <f t="shared" si="90"/>
        <v>0</v>
      </c>
      <c r="CY87" s="101">
        <f t="shared" si="90"/>
        <v>0</v>
      </c>
      <c r="CZ87" s="101">
        <f t="shared" si="90"/>
        <v>0</v>
      </c>
      <c r="DA87" s="101">
        <f t="shared" si="90"/>
        <v>0</v>
      </c>
      <c r="DB87" s="101">
        <f t="shared" si="90"/>
        <v>0</v>
      </c>
      <c r="DC87" s="101">
        <f t="shared" si="90"/>
        <v>0</v>
      </c>
      <c r="DD87" s="101">
        <f t="shared" si="90"/>
        <v>0</v>
      </c>
      <c r="DE87" s="101">
        <f t="shared" si="90"/>
        <v>0</v>
      </c>
      <c r="DF87" s="174">
        <f t="shared" si="71"/>
        <v>0.16576597773175553</v>
      </c>
      <c r="DH87">
        <f t="shared" si="72"/>
        <v>0.99983115190498206</v>
      </c>
    </row>
    <row r="88" spans="1:112" ht="16.149999999999999" hidden="1" customHeight="1">
      <c r="A88" s="24">
        <f t="shared" si="73"/>
        <v>81</v>
      </c>
      <c r="B88" s="78">
        <f t="shared" si="66"/>
        <v>24.299931746219663</v>
      </c>
      <c r="C88" s="5">
        <f t="shared" ref="C88:C96" si="92">B88+C87</f>
        <v>2820.0204372772455</v>
      </c>
      <c r="D88" s="85">
        <f t="shared" si="68"/>
        <v>34.815067126879576</v>
      </c>
      <c r="E88" s="83">
        <v>86.061735169000002</v>
      </c>
      <c r="F88" s="81">
        <f t="shared" ref="F88:F97" si="93">(A88^(1+I88)-(A88-1)^(1+I88))*100</f>
        <v>30.289824112951891</v>
      </c>
      <c r="G88" s="5">
        <f t="shared" ref="G88:G97" si="94">A88*H88</f>
        <v>3127.4531944972719</v>
      </c>
      <c r="H88" s="86">
        <f t="shared" ref="H88:H97" si="95">A88^(I88)*100</f>
        <v>38.610533265398416</v>
      </c>
      <c r="I88" s="67">
        <f t="shared" ref="I88:I97" si="96">LN(E88/100)/LN(2)</f>
        <v>-0.21655616681964548</v>
      </c>
      <c r="J88" s="89">
        <f t="shared" si="82"/>
        <v>24.299931746219663</v>
      </c>
      <c r="K88" s="5">
        <f t="shared" ref="K88:K97" si="97">A88*J88</f>
        <v>1968.2944714437926</v>
      </c>
      <c r="L88" s="81">
        <f t="shared" si="84"/>
        <v>16.510023893433967</v>
      </c>
      <c r="M88" s="75">
        <f t="shared" ref="M88:M97" si="98">LN(2)/LN(A88)</f>
        <v>0.15773243839286435</v>
      </c>
      <c r="N88" s="83">
        <f t="shared" ref="N88:N97" si="99">(L88/100)^M88*100</f>
        <v>75.268530563169875</v>
      </c>
      <c r="O88" s="85">
        <f t="shared" si="87"/>
        <v>26.644804252531184</v>
      </c>
      <c r="P88" s="5">
        <f t="shared" si="42"/>
        <v>2158.229144455026</v>
      </c>
      <c r="Q88" s="94">
        <f t="shared" ref="Q88:Q96" si="100">$A88^(LN(N88/100)/LN(2))*100</f>
        <v>16.510023893433964</v>
      </c>
      <c r="R88" s="8">
        <f t="shared" si="69"/>
        <v>5.9898923667322279</v>
      </c>
      <c r="S88" s="4"/>
      <c r="T88" s="3"/>
      <c r="U88" s="101">
        <f t="shared" si="59"/>
        <v>75.268530563169875</v>
      </c>
      <c r="V88" s="101">
        <f t="shared" si="91"/>
        <v>63.743649652091037</v>
      </c>
      <c r="W88" s="101">
        <f t="shared" si="91"/>
        <v>56.653516931388381</v>
      </c>
      <c r="X88" s="101">
        <f t="shared" si="91"/>
        <v>51.701753667918872</v>
      </c>
      <c r="Y88" s="101">
        <f t="shared" si="91"/>
        <v>47.978908420464073</v>
      </c>
      <c r="Z88" s="101">
        <f t="shared" si="91"/>
        <v>45.04121804953742</v>
      </c>
      <c r="AA88" s="101">
        <f t="shared" si="91"/>
        <v>42.642269706612687</v>
      </c>
      <c r="AB88" s="101">
        <f t="shared" si="91"/>
        <v>40.632528709685253</v>
      </c>
      <c r="AC88" s="101">
        <f t="shared" si="91"/>
        <v>38.915150261232313</v>
      </c>
      <c r="AD88" s="101">
        <f t="shared" si="91"/>
        <v>37.424208547479161</v>
      </c>
      <c r="AE88" s="101">
        <f t="shared" si="91"/>
        <v>36.11301934833228</v>
      </c>
      <c r="AF88" s="101">
        <f t="shared" si="91"/>
        <v>34.947447704143627</v>
      </c>
      <c r="AG88" s="101">
        <f t="shared" si="91"/>
        <v>33.901862973640071</v>
      </c>
      <c r="AH88" s="101">
        <f t="shared" si="91"/>
        <v>32.95658472206533</v>
      </c>
      <c r="AI88" s="101">
        <f t="shared" si="91"/>
        <v>32.096209806951101</v>
      </c>
      <c r="AJ88" s="101">
        <f t="shared" si="91"/>
        <v>31.308481977218456</v>
      </c>
      <c r="AK88" s="101">
        <f t="shared" si="91"/>
        <v>30.583507290438227</v>
      </c>
      <c r="AL88" s="101">
        <f t="shared" si="91"/>
        <v>29.913196690520277</v>
      </c>
      <c r="AM88" s="101">
        <f t="shared" si="91"/>
        <v>29.290861768079136</v>
      </c>
      <c r="AN88" s="101">
        <f t="shared" si="91"/>
        <v>28.710916232531524</v>
      </c>
      <c r="AO88" s="101">
        <f t="shared" si="91"/>
        <v>28.168651848583785</v>
      </c>
      <c r="AP88" s="101">
        <f t="shared" si="91"/>
        <v>27.660067797421938</v>
      </c>
      <c r="AQ88" s="101">
        <f t="shared" si="91"/>
        <v>27.181739005482935</v>
      </c>
      <c r="AR88" s="101">
        <f t="shared" si="91"/>
        <v>26.730713323381622</v>
      </c>
      <c r="AS88" s="101">
        <f t="shared" si="91"/>
        <v>26.304430356241149</v>
      </c>
      <c r="AT88" s="101">
        <f t="shared" si="91"/>
        <v>25.900656745487073</v>
      </c>
      <c r="AU88" s="101">
        <f t="shared" si="91"/>
        <v>25.517434093798247</v>
      </c>
      <c r="AV88" s="101">
        <f t="shared" si="91"/>
        <v>25.153036708553678</v>
      </c>
      <c r="AW88" s="101">
        <f t="shared" si="91"/>
        <v>24.805937044104713</v>
      </c>
      <c r="AX88" s="101">
        <f t="shared" si="91"/>
        <v>24.474777234989062</v>
      </c>
      <c r="AY88" s="101">
        <f t="shared" si="91"/>
        <v>24.158345488164112</v>
      </c>
      <c r="AZ88" s="101">
        <f t="shared" si="91"/>
        <v>23.855556381573024</v>
      </c>
      <c r="BA88" s="101">
        <f t="shared" si="91"/>
        <v>23.565434325887207</v>
      </c>
      <c r="BB88" s="101">
        <f t="shared" si="91"/>
        <v>23.287099605002055</v>
      </c>
      <c r="BC88" s="101">
        <f t="shared" si="91"/>
        <v>23.01975653219278</v>
      </c>
      <c r="BD88" s="101">
        <f t="shared" si="91"/>
        <v>22.762683352357222</v>
      </c>
      <c r="BE88" s="101">
        <f t="shared" si="91"/>
        <v>22.515223593425375</v>
      </c>
      <c r="BF88" s="101">
        <f t="shared" si="91"/>
        <v>22.276778626877043</v>
      </c>
      <c r="BG88" s="101">
        <f t="shared" si="91"/>
        <v>22.046801242122481</v>
      </c>
      <c r="BH88" s="101">
        <f t="shared" si="91"/>
        <v>21.824790075052992</v>
      </c>
      <c r="BI88" s="101">
        <f t="shared" si="91"/>
        <v>21.610284759449094</v>
      </c>
      <c r="BJ88" s="101">
        <f t="shared" si="91"/>
        <v>21.402861692724063</v>
      </c>
      <c r="BK88" s="101">
        <f t="shared" si="91"/>
        <v>21.202130325884209</v>
      </c>
      <c r="BL88" s="101">
        <f t="shared" si="91"/>
        <v>21.007729902527885</v>
      </c>
      <c r="BM88" s="101">
        <f t="shared" si="91"/>
        <v>20.819326583896039</v>
      </c>
      <c r="BN88" s="101">
        <f t="shared" si="91"/>
        <v>20.636610906982245</v>
      </c>
      <c r="BO88" s="101">
        <f t="shared" si="91"/>
        <v>20.459295530942988</v>
      </c>
      <c r="BP88" s="101">
        <f t="shared" si="91"/>
        <v>20.287113233859756</v>
      </c>
      <c r="BQ88" s="101">
        <f t="shared" si="91"/>
        <v>20.11981512756282</v>
      </c>
      <c r="BR88" s="101">
        <f t="shared" si="91"/>
        <v>19.957169062946196</v>
      </c>
      <c r="BS88" s="101">
        <f t="shared" si="91"/>
        <v>19.798958202155106</v>
      </c>
      <c r="BT88" s="101">
        <f t="shared" si="91"/>
        <v>19.644979737348294</v>
      </c>
      <c r="BU88" s="101">
        <f t="shared" si="91"/>
        <v>19.495043738538655</v>
      </c>
      <c r="BV88" s="101">
        <f t="shared" si="91"/>
        <v>19.348972115385916</v>
      </c>
      <c r="BW88" s="101">
        <f t="shared" si="91"/>
        <v>19.206597679827258</v>
      </c>
      <c r="BX88" s="101">
        <f t="shared" si="91"/>
        <v>19.067763298146136</v>
      </c>
      <c r="BY88" s="101">
        <f t="shared" si="91"/>
        <v>18.932321122543065</v>
      </c>
      <c r="BZ88" s="101">
        <f t="shared" si="91"/>
        <v>18.800131893526927</v>
      </c>
      <c r="CA88" s="101">
        <f t="shared" si="91"/>
        <v>18.671064305522641</v>
      </c>
      <c r="CB88" s="101">
        <f t="shared" si="91"/>
        <v>18.544994429019372</v>
      </c>
      <c r="CC88" s="101">
        <f t="shared" si="91"/>
        <v>18.421805183385487</v>
      </c>
      <c r="CD88" s="101">
        <f t="shared" si="91"/>
        <v>18.301385855170231</v>
      </c>
      <c r="CE88" s="101">
        <f t="shared" si="91"/>
        <v>18.183631657314979</v>
      </c>
      <c r="CF88" s="101">
        <f t="shared" si="91"/>
        <v>18.068443325221107</v>
      </c>
      <c r="CG88" s="101">
        <f t="shared" ref="CG88:DE95" si="101">IF(CG$6&gt;$A88,0,CG$6^(LN($N88/100)/LN(2))*100)</f>
        <v>17.955726746078515</v>
      </c>
      <c r="CH88" s="101">
        <f t="shared" si="101"/>
        <v>17.845392618258462</v>
      </c>
      <c r="CI88" s="101">
        <f t="shared" si="101"/>
        <v>17.737356137924134</v>
      </c>
      <c r="CJ88" s="101">
        <f t="shared" si="101"/>
        <v>17.631536710319491</v>
      </c>
      <c r="CK88" s="101">
        <f t="shared" si="101"/>
        <v>17.527857683466774</v>
      </c>
      <c r="CL88" s="101">
        <f t="shared" si="101"/>
        <v>17.426246102241191</v>
      </c>
      <c r="CM88" s="101">
        <f t="shared" si="101"/>
        <v>17.326632481000818</v>
      </c>
      <c r="CN88" s="101">
        <f t="shared" si="101"/>
        <v>17.228950593136013</v>
      </c>
      <c r="CO88" s="101">
        <f t="shared" si="101"/>
        <v>17.133137276066574</v>
      </c>
      <c r="CP88" s="101">
        <f t="shared" si="101"/>
        <v>17.039132250361202</v>
      </c>
      <c r="CQ88" s="101">
        <f t="shared" si="101"/>
        <v>16.946877951783414</v>
      </c>
      <c r="CR88" s="101">
        <f t="shared" si="101"/>
        <v>16.856319375183709</v>
      </c>
      <c r="CS88" s="101">
        <f t="shared" si="101"/>
        <v>16.767403929260642</v>
      </c>
      <c r="CT88" s="101">
        <f t="shared" si="101"/>
        <v>16.680081301305577</v>
      </c>
      <c r="CU88" s="101">
        <f t="shared" si="101"/>
        <v>16.594303331128277</v>
      </c>
      <c r="CV88" s="101">
        <f t="shared" si="101"/>
        <v>16.510023893433964</v>
      </c>
      <c r="CW88" s="101">
        <f t="shared" si="101"/>
        <v>0</v>
      </c>
      <c r="CX88" s="101">
        <f t="shared" si="101"/>
        <v>0</v>
      </c>
      <c r="CY88" s="101">
        <f t="shared" si="101"/>
        <v>0</v>
      </c>
      <c r="CZ88" s="101">
        <f t="shared" si="101"/>
        <v>0</v>
      </c>
      <c r="DA88" s="101">
        <f t="shared" si="101"/>
        <v>0</v>
      </c>
      <c r="DB88" s="101">
        <f t="shared" si="101"/>
        <v>0</v>
      </c>
      <c r="DC88" s="101">
        <f t="shared" si="101"/>
        <v>0</v>
      </c>
      <c r="DD88" s="101">
        <f t="shared" si="101"/>
        <v>0</v>
      </c>
      <c r="DE88" s="101">
        <f t="shared" si="101"/>
        <v>0</v>
      </c>
      <c r="DF88" s="174">
        <f t="shared" si="71"/>
        <v>0.16510023893433964</v>
      </c>
      <c r="DH88">
        <f t="shared" si="72"/>
        <v>0.99983410977596243</v>
      </c>
    </row>
    <row r="89" spans="1:112" ht="16.149999999999999" hidden="1" customHeight="1">
      <c r="A89" s="24">
        <f t="shared" si="73"/>
        <v>82</v>
      </c>
      <c r="B89" s="78">
        <f t="shared" si="66"/>
        <v>24.204134217670038</v>
      </c>
      <c r="C89" s="5">
        <f t="shared" si="92"/>
        <v>2844.2245714949154</v>
      </c>
      <c r="D89" s="85">
        <f t="shared" si="68"/>
        <v>34.685665506035555</v>
      </c>
      <c r="E89" s="83">
        <v>86.061735169000002</v>
      </c>
      <c r="F89" s="81">
        <f t="shared" si="93"/>
        <v>30.20894915306549</v>
      </c>
      <c r="G89" s="5">
        <f t="shared" si="94"/>
        <v>3157.6621436503378</v>
      </c>
      <c r="H89" s="86">
        <f t="shared" si="95"/>
        <v>38.508074922565093</v>
      </c>
      <c r="I89" s="67">
        <f t="shared" si="96"/>
        <v>-0.21655616681964548</v>
      </c>
      <c r="J89" s="89">
        <f t="shared" si="82"/>
        <v>24.204134217670038</v>
      </c>
      <c r="K89" s="5">
        <f t="shared" si="97"/>
        <v>1984.7390058489432</v>
      </c>
      <c r="L89" s="81">
        <f t="shared" si="84"/>
        <v>16.444534405150435</v>
      </c>
      <c r="M89" s="75">
        <f t="shared" si="98"/>
        <v>0.15729324734954689</v>
      </c>
      <c r="N89" s="83">
        <f t="shared" si="99"/>
        <v>75.281018948268979</v>
      </c>
      <c r="O89" s="85">
        <f t="shared" si="87"/>
        <v>26.539198604322557</v>
      </c>
      <c r="P89" s="5">
        <f t="shared" si="42"/>
        <v>2176.2142855544498</v>
      </c>
      <c r="Q89" s="94">
        <f t="shared" si="100"/>
        <v>16.444534405150417</v>
      </c>
      <c r="R89" s="8">
        <f t="shared" si="69"/>
        <v>6.0048149353954514</v>
      </c>
      <c r="S89" s="4"/>
      <c r="T89" s="3"/>
      <c r="U89" s="101">
        <f t="shared" si="59"/>
        <v>75.281018948268979</v>
      </c>
      <c r="V89" s="101">
        <f t="shared" ref="V89:CG92" si="102">IF(V$6&gt;$A89,0,V$6^(LN($N89/100)/LN(2))*100)</f>
        <v>63.760413350393307</v>
      </c>
      <c r="W89" s="101">
        <f t="shared" si="102"/>
        <v>56.67231813889633</v>
      </c>
      <c r="X89" s="101">
        <f t="shared" si="102"/>
        <v>51.721673905366636</v>
      </c>
      <c r="Y89" s="101">
        <f t="shared" si="102"/>
        <v>47.999488855804209</v>
      </c>
      <c r="Z89" s="101">
        <f t="shared" si="102"/>
        <v>45.062200944570037</v>
      </c>
      <c r="AA89" s="101">
        <f t="shared" si="102"/>
        <v>42.663498556565813</v>
      </c>
      <c r="AB89" s="101">
        <f t="shared" si="102"/>
        <v>40.65390310613013</v>
      </c>
      <c r="AC89" s="101">
        <f t="shared" si="102"/>
        <v>38.936603133060949</v>
      </c>
      <c r="AD89" s="101">
        <f t="shared" si="102"/>
        <v>37.445693719136855</v>
      </c>
      <c r="AE89" s="101">
        <f t="shared" si="102"/>
        <v>36.134504300610217</v>
      </c>
      <c r="AF89" s="101">
        <f t="shared" si="102"/>
        <v>34.968909147851768</v>
      </c>
      <c r="AG89" s="101">
        <f t="shared" si="102"/>
        <v>33.923284031588807</v>
      </c>
      <c r="AH89" s="101">
        <f t="shared" si="102"/>
        <v>32.977953073804287</v>
      </c>
      <c r="AI89" s="101">
        <f t="shared" si="102"/>
        <v>32.117516432362777</v>
      </c>
      <c r="AJ89" s="101">
        <f t="shared" si="102"/>
        <v>31.32972028493235</v>
      </c>
      <c r="AK89" s="101">
        <f t="shared" si="102"/>
        <v>30.60467250053674</v>
      </c>
      <c r="AL89" s="101">
        <f t="shared" si="102"/>
        <v>29.934285389407751</v>
      </c>
      <c r="AM89" s="101">
        <f t="shared" si="102"/>
        <v>29.311871582411907</v>
      </c>
      <c r="AN89" s="101">
        <f t="shared" si="102"/>
        <v>28.731845587042692</v>
      </c>
      <c r="AO89" s="101">
        <f t="shared" si="102"/>
        <v>28.189499784014178</v>
      </c>
      <c r="AP89" s="101">
        <f t="shared" si="102"/>
        <v>27.680833832158484</v>
      </c>
      <c r="AQ89" s="101">
        <f t="shared" si="102"/>
        <v>27.202423029405448</v>
      </c>
      <c r="AR89" s="101">
        <f t="shared" si="102"/>
        <v>26.751315515730845</v>
      </c>
      <c r="AS89" s="101">
        <f t="shared" si="102"/>
        <v>26.324951121597252</v>
      </c>
      <c r="AT89" s="101">
        <f t="shared" si="102"/>
        <v>25.921096663536957</v>
      </c>
      <c r="AU89" s="101">
        <f t="shared" si="102"/>
        <v>25.537793879695471</v>
      </c>
      <c r="AV89" s="101">
        <f t="shared" si="102"/>
        <v>25.173317181481934</v>
      </c>
      <c r="AW89" s="101">
        <f t="shared" si="102"/>
        <v>24.826139102241857</v>
      </c>
      <c r="AX89" s="101">
        <f t="shared" si="102"/>
        <v>24.494901835498652</v>
      </c>
      <c r="AY89" s="101">
        <f t="shared" si="102"/>
        <v>24.178393631160418</v>
      </c>
      <c r="AZ89" s="101">
        <f t="shared" si="102"/>
        <v>23.875529097243923</v>
      </c>
      <c r="BA89" s="101">
        <f t="shared" si="102"/>
        <v>23.585332664139592</v>
      </c>
      <c r="BB89" s="101">
        <f t="shared" si="102"/>
        <v>23.306924627131558</v>
      </c>
      <c r="BC89" s="101">
        <f t="shared" si="102"/>
        <v>23.039509304184726</v>
      </c>
      <c r="BD89" s="101">
        <f t="shared" si="102"/>
        <v>22.782364939506902</v>
      </c>
      <c r="BE89" s="101">
        <f t="shared" si="102"/>
        <v>22.534835056028957</v>
      </c>
      <c r="BF89" s="101">
        <f t="shared" si="102"/>
        <v>22.296321016793787</v>
      </c>
      <c r="BG89" s="101">
        <f t="shared" si="102"/>
        <v>22.066275600047778</v>
      </c>
      <c r="BH89" s="101">
        <f t="shared" si="102"/>
        <v>21.844197428372542</v>
      </c>
      <c r="BI89" s="101">
        <f t="shared" si="102"/>
        <v>21.629626120568989</v>
      </c>
      <c r="BJ89" s="101">
        <f t="shared" si="102"/>
        <v>21.422138057791017</v>
      </c>
      <c r="BK89" s="101">
        <f t="shared" si="102"/>
        <v>21.221342673825959</v>
      </c>
      <c r="BL89" s="101">
        <f t="shared" si="102"/>
        <v>21.026879194356347</v>
      </c>
      <c r="BM89" s="101">
        <f t="shared" si="102"/>
        <v>20.838413762226075</v>
      </c>
      <c r="BN89" s="101">
        <f t="shared" si="102"/>
        <v>20.65563689572722</v>
      </c>
      <c r="BO89" s="101">
        <f t="shared" si="102"/>
        <v>20.478261235154999</v>
      </c>
      <c r="BP89" s="101">
        <f t="shared" si="102"/>
        <v>20.306019539688084</v>
      </c>
      <c r="BQ89" s="101">
        <f t="shared" si="102"/>
        <v>20.138662902308557</v>
      </c>
      <c r="BR89" s="101">
        <f t="shared" si="102"/>
        <v>19.975959155194889</v>
      </c>
      <c r="BS89" s="101">
        <f t="shared" si="102"/>
        <v>19.817691441972173</v>
      </c>
      <c r="BT89" s="101">
        <f t="shared" si="102"/>
        <v>19.663656936524703</v>
      </c>
      <c r="BU89" s="101">
        <f t="shared" si="102"/>
        <v>19.513665690876373</v>
      </c>
      <c r="BV89" s="101">
        <f t="shared" si="102"/>
        <v>19.367539597014318</v>
      </c>
      <c r="BW89" s="101">
        <f t="shared" si="102"/>
        <v>19.225111449543419</v>
      </c>
      <c r="BX89" s="101">
        <f t="shared" si="102"/>
        <v>19.086224097772771</v>
      </c>
      <c r="BY89" s="101">
        <f t="shared" si="102"/>
        <v>18.950729677299272</v>
      </c>
      <c r="BZ89" s="101">
        <f t="shared" si="102"/>
        <v>18.818488912407457</v>
      </c>
      <c r="CA89" s="101">
        <f t="shared" si="102"/>
        <v>18.689370481682307</v>
      </c>
      <c r="CB89" s="101">
        <f t="shared" si="102"/>
        <v>18.563250440159766</v>
      </c>
      <c r="CC89" s="101">
        <f t="shared" si="102"/>
        <v>18.440011692141621</v>
      </c>
      <c r="CD89" s="101">
        <f t="shared" si="102"/>
        <v>18.319543509495155</v>
      </c>
      <c r="CE89" s="101">
        <f t="shared" si="102"/>
        <v>18.201741090860935</v>
      </c>
      <c r="CF89" s="101">
        <f t="shared" si="102"/>
        <v>18.08650515771582</v>
      </c>
      <c r="CG89" s="101">
        <f t="shared" si="102"/>
        <v>17.973741583695677</v>
      </c>
      <c r="CH89" s="101">
        <f t="shared" si="101"/>
        <v>17.863361053981592</v>
      </c>
      <c r="CI89" s="101">
        <f t="shared" si="101"/>
        <v>17.755278751903198</v>
      </c>
      <c r="CJ89" s="101">
        <f t="shared" si="101"/>
        <v>17.649414070219763</v>
      </c>
      <c r="CK89" s="101">
        <f t="shared" si="101"/>
        <v>17.545690344809671</v>
      </c>
      <c r="CL89" s="101">
        <f t="shared" si="101"/>
        <v>17.444034608736693</v>
      </c>
      <c r="CM89" s="101">
        <f t="shared" si="101"/>
        <v>17.344377364871498</v>
      </c>
      <c r="CN89" s="101">
        <f t="shared" si="101"/>
        <v>17.246652375432404</v>
      </c>
      <c r="CO89" s="101">
        <f t="shared" si="101"/>
        <v>17.150796466973976</v>
      </c>
      <c r="CP89" s="101">
        <f t="shared" si="101"/>
        <v>17.056749349497892</v>
      </c>
      <c r="CQ89" s="101">
        <f t="shared" si="101"/>
        <v>16.964453448490318</v>
      </c>
      <c r="CR89" s="101">
        <f t="shared" si="101"/>
        <v>16.873853748805686</v>
      </c>
      <c r="CS89" s="101">
        <f t="shared" si="101"/>
        <v>16.78489764941941</v>
      </c>
      <c r="CT89" s="101">
        <f t="shared" si="101"/>
        <v>16.697534828164518</v>
      </c>
      <c r="CU89" s="101">
        <f t="shared" si="101"/>
        <v>16.611717115649224</v>
      </c>
      <c r="CV89" s="101">
        <f t="shared" si="101"/>
        <v>16.52739837762617</v>
      </c>
      <c r="CW89" s="101">
        <f t="shared" si="101"/>
        <v>16.444534405150417</v>
      </c>
      <c r="CX89" s="101">
        <f t="shared" si="101"/>
        <v>0</v>
      </c>
      <c r="CY89" s="101">
        <f t="shared" si="101"/>
        <v>0</v>
      </c>
      <c r="CZ89" s="101">
        <f t="shared" si="101"/>
        <v>0</v>
      </c>
      <c r="DA89" s="101">
        <f t="shared" si="101"/>
        <v>0</v>
      </c>
      <c r="DB89" s="101">
        <f t="shared" si="101"/>
        <v>0</v>
      </c>
      <c r="DC89" s="101">
        <f t="shared" si="101"/>
        <v>0</v>
      </c>
      <c r="DD89" s="101">
        <f t="shared" si="101"/>
        <v>0</v>
      </c>
      <c r="DE89" s="101">
        <f t="shared" si="101"/>
        <v>0</v>
      </c>
      <c r="DF89" s="174">
        <f t="shared" si="71"/>
        <v>0.16444534405150418</v>
      </c>
      <c r="DH89">
        <f t="shared" si="72"/>
        <v>0.99983697864651933</v>
      </c>
    </row>
    <row r="90" spans="1:112" ht="16.149999999999999" hidden="1" customHeight="1">
      <c r="A90" s="24">
        <f t="shared" si="73"/>
        <v>83</v>
      </c>
      <c r="B90" s="78">
        <f t="shared" si="66"/>
        <v>24.109868729029468</v>
      </c>
      <c r="C90" s="5">
        <f t="shared" si="92"/>
        <v>2868.334440223945</v>
      </c>
      <c r="D90" s="85">
        <f t="shared" si="68"/>
        <v>34.558246267758371</v>
      </c>
      <c r="E90" s="83">
        <v>86.061735169000002</v>
      </c>
      <c r="F90" s="81">
        <f t="shared" si="93"/>
        <v>30.129272534904317</v>
      </c>
      <c r="G90" s="5">
        <f t="shared" si="94"/>
        <v>3187.7914161852409</v>
      </c>
      <c r="H90" s="86">
        <f t="shared" si="95"/>
        <v>38.407125496207719</v>
      </c>
      <c r="I90" s="67">
        <f t="shared" si="96"/>
        <v>-0.21655616681964548</v>
      </c>
      <c r="J90" s="89">
        <f t="shared" si="82"/>
        <v>24.109868729029468</v>
      </c>
      <c r="K90" s="5">
        <f t="shared" si="97"/>
        <v>2001.1191045094458</v>
      </c>
      <c r="L90" s="81">
        <f t="shared" si="84"/>
        <v>16.380098660503606</v>
      </c>
      <c r="M90" s="75">
        <f t="shared" si="98"/>
        <v>0.15686177485944097</v>
      </c>
      <c r="N90" s="83">
        <f t="shared" si="99"/>
        <v>75.293293362861007</v>
      </c>
      <c r="O90" s="85">
        <f t="shared" si="87"/>
        <v>26.435260724657546</v>
      </c>
      <c r="P90" s="5">
        <f t="shared" si="42"/>
        <v>2194.1266401465764</v>
      </c>
      <c r="Q90" s="94">
        <f t="shared" si="100"/>
        <v>16.380098660503595</v>
      </c>
      <c r="R90" s="8">
        <f t="shared" si="69"/>
        <v>6.0194038058748482</v>
      </c>
      <c r="S90" s="4"/>
      <c r="T90" s="3"/>
      <c r="U90" s="101">
        <f t="shared" si="59"/>
        <v>75.293293362861007</v>
      </c>
      <c r="V90" s="101">
        <f t="shared" si="102"/>
        <v>63.776891412099637</v>
      </c>
      <c r="W90" s="101">
        <f t="shared" si="102"/>
        <v>56.690800254258491</v>
      </c>
      <c r="X90" s="101">
        <f t="shared" si="102"/>
        <v>51.741257095456817</v>
      </c>
      <c r="Y90" s="101">
        <f t="shared" si="102"/>
        <v>48.019721948625481</v>
      </c>
      <c r="Z90" s="101">
        <f t="shared" si="102"/>
        <v>45.082830459189601</v>
      </c>
      <c r="AA90" s="101">
        <f t="shared" si="102"/>
        <v>42.684370545192394</v>
      </c>
      <c r="AB90" s="101">
        <f t="shared" si="102"/>
        <v>40.674918781907486</v>
      </c>
      <c r="AC90" s="101">
        <f t="shared" si="102"/>
        <v>38.95769649451443</v>
      </c>
      <c r="AD90" s="101">
        <f t="shared" si="102"/>
        <v>37.466819316885662</v>
      </c>
      <c r="AE90" s="101">
        <f t="shared" si="102"/>
        <v>36.155630118808737</v>
      </c>
      <c r="AF90" s="101">
        <f t="shared" si="102"/>
        <v>34.990012251235889</v>
      </c>
      <c r="AG90" s="101">
        <f t="shared" si="102"/>
        <v>33.94434779391888</v>
      </c>
      <c r="AH90" s="101">
        <f t="shared" si="102"/>
        <v>32.998965353024786</v>
      </c>
      <c r="AI90" s="101">
        <f t="shared" si="102"/>
        <v>32.138468334682344</v>
      </c>
      <c r="AJ90" s="101">
        <f t="shared" si="102"/>
        <v>31.350605307367825</v>
      </c>
      <c r="AK90" s="101">
        <f t="shared" si="102"/>
        <v>30.625485923567052</v>
      </c>
      <c r="AL90" s="101">
        <f t="shared" si="102"/>
        <v>29.955023838971996</v>
      </c>
      <c r="AM90" s="101">
        <f t="shared" si="102"/>
        <v>29.33253270902777</v>
      </c>
      <c r="AN90" s="101">
        <f t="shared" si="102"/>
        <v>28.752427827458327</v>
      </c>
      <c r="AO90" s="101">
        <f t="shared" si="102"/>
        <v>28.210002181995797</v>
      </c>
      <c r="AP90" s="101">
        <f t="shared" si="102"/>
        <v>27.701255902282789</v>
      </c>
      <c r="AQ90" s="101">
        <f t="shared" si="102"/>
        <v>27.222764652545596</v>
      </c>
      <c r="AR90" s="101">
        <f t="shared" si="102"/>
        <v>26.771576858181607</v>
      </c>
      <c r="AS90" s="101">
        <f t="shared" si="102"/>
        <v>26.345132572024042</v>
      </c>
      <c r="AT90" s="101">
        <f t="shared" si="102"/>
        <v>25.941198783496862</v>
      </c>
      <c r="AU90" s="101">
        <f t="shared" si="102"/>
        <v>25.557817364585173</v>
      </c>
      <c r="AV90" s="101">
        <f t="shared" si="102"/>
        <v>25.193262829561831</v>
      </c>
      <c r="AW90" s="101">
        <f t="shared" si="102"/>
        <v>24.846007789961817</v>
      </c>
      <c r="AX90" s="101">
        <f t="shared" si="102"/>
        <v>24.514694497774343</v>
      </c>
      <c r="AY90" s="101">
        <f t="shared" si="102"/>
        <v>24.198111245562565</v>
      </c>
      <c r="AZ90" s="101">
        <f t="shared" si="102"/>
        <v>23.895172671297747</v>
      </c>
      <c r="BA90" s="101">
        <f t="shared" si="102"/>
        <v>23.604903225109126</v>
      </c>
      <c r="BB90" s="101">
        <f t="shared" si="102"/>
        <v>23.326423213798204</v>
      </c>
      <c r="BC90" s="101">
        <f t="shared" si="102"/>
        <v>23.058936960233044</v>
      </c>
      <c r="BD90" s="101">
        <f t="shared" si="102"/>
        <v>22.801722708210594</v>
      </c>
      <c r="BE90" s="101">
        <f t="shared" si="102"/>
        <v>22.554123975992134</v>
      </c>
      <c r="BF90" s="101">
        <f t="shared" si="102"/>
        <v>22.315542118551075</v>
      </c>
      <c r="BG90" s="101">
        <f t="shared" si="102"/>
        <v>22.085429903365437</v>
      </c>
      <c r="BH90" s="101">
        <f t="shared" si="102"/>
        <v>21.863285940122651</v>
      </c>
      <c r="BI90" s="101">
        <f t="shared" si="102"/>
        <v>21.648649833073083</v>
      </c>
      <c r="BJ90" s="101">
        <f t="shared" si="102"/>
        <v>21.441097947548712</v>
      </c>
      <c r="BK90" s="101">
        <f t="shared" si="102"/>
        <v>21.240239700559588</v>
      </c>
      <c r="BL90" s="101">
        <f t="shared" si="102"/>
        <v>21.045714300315009</v>
      </c>
      <c r="BM90" s="101">
        <f t="shared" si="102"/>
        <v>20.857187871702621</v>
      </c>
      <c r="BN90" s="101">
        <f t="shared" si="102"/>
        <v>20.674350914749954</v>
      </c>
      <c r="BO90" s="101">
        <f t="shared" si="102"/>
        <v>20.49691605132238</v>
      </c>
      <c r="BP90" s="101">
        <f t="shared" si="102"/>
        <v>20.324616022120331</v>
      </c>
      <c r="BQ90" s="101">
        <f t="shared" si="102"/>
        <v>20.157201901694481</v>
      </c>
      <c r="BR90" s="101">
        <f t="shared" si="102"/>
        <v>19.994441503915922</v>
      </c>
      <c r="BS90" s="101">
        <f t="shared" si="102"/>
        <v>19.83611795428871</v>
      </c>
      <c r="BT90" s="101">
        <f t="shared" si="102"/>
        <v>19.682028408812251</v>
      </c>
      <c r="BU90" s="101">
        <f t="shared" si="102"/>
        <v>19.53198290190122</v>
      </c>
      <c r="BV90" s="101">
        <f t="shared" si="102"/>
        <v>19.385803308240092</v>
      </c>
      <c r="BW90" s="101">
        <f t="shared" si="102"/>
        <v>19.243322405461345</v>
      </c>
      <c r="BX90" s="101">
        <f t="shared" si="102"/>
        <v>19.104383026249728</v>
      </c>
      <c r="BY90" s="101">
        <f t="shared" si="102"/>
        <v>18.968837289938612</v>
      </c>
      <c r="BZ90" s="101">
        <f t="shared" si="102"/>
        <v>18.836545904918523</v>
      </c>
      <c r="CA90" s="101">
        <f t="shared" si="102"/>
        <v>18.707377534255254</v>
      </c>
      <c r="CB90" s="101">
        <f t="shared" si="102"/>
        <v>18.581208217842789</v>
      </c>
      <c r="CC90" s="101">
        <f t="shared" si="102"/>
        <v>18.457920845218382</v>
      </c>
      <c r="CD90" s="101">
        <f t="shared" si="102"/>
        <v>18.337404673860416</v>
      </c>
      <c r="CE90" s="101">
        <f t="shared" si="102"/>
        <v>18.219554888392882</v>
      </c>
      <c r="CF90" s="101">
        <f t="shared" si="102"/>
        <v>18.104272196643802</v>
      </c>
      <c r="CG90" s="101">
        <f t="shared" si="102"/>
        <v>17.991462458962403</v>
      </c>
      <c r="CH90" s="101">
        <f t="shared" si="101"/>
        <v>17.881036347598904</v>
      </c>
      <c r="CI90" s="101">
        <f t="shared" si="101"/>
        <v>17.772909033300852</v>
      </c>
      <c r="CJ90" s="101">
        <f t="shared" si="101"/>
        <v>17.666999896586731</v>
      </c>
      <c r="CK90" s="101">
        <f t="shared" si="101"/>
        <v>17.563232261427586</v>
      </c>
      <c r="CL90" s="101">
        <f t="shared" si="101"/>
        <v>17.461533149305229</v>
      </c>
      <c r="CM90" s="101">
        <f t="shared" si="101"/>
        <v>17.36183305182545</v>
      </c>
      <c r="CN90" s="101">
        <f t="shared" si="101"/>
        <v>17.264065720250464</v>
      </c>
      <c r="CO90" s="101">
        <f t="shared" si="101"/>
        <v>17.168167970479097</v>
      </c>
      <c r="CP90" s="101">
        <f t="shared" si="101"/>
        <v>17.074079502149278</v>
      </c>
      <c r="CQ90" s="101">
        <f t="shared" si="101"/>
        <v>16.981742730667122</v>
      </c>
      <c r="CR90" s="101">
        <f t="shared" si="101"/>
        <v>16.891102631082461</v>
      </c>
      <c r="CS90" s="101">
        <f t="shared" si="101"/>
        <v>16.802106592833464</v>
      </c>
      <c r="CT90" s="101">
        <f t="shared" si="101"/>
        <v>16.714704284475328</v>
      </c>
      <c r="CU90" s="101">
        <f t="shared" si="101"/>
        <v>16.628847527589972</v>
      </c>
      <c r="CV90" s="101">
        <f t="shared" si="101"/>
        <v>16.544490179147704</v>
      </c>
      <c r="CW90" s="101">
        <f t="shared" si="101"/>
        <v>16.46158802165769</v>
      </c>
      <c r="CX90" s="101">
        <f t="shared" si="101"/>
        <v>16.380098660503595</v>
      </c>
      <c r="CY90" s="101">
        <f t="shared" si="101"/>
        <v>0</v>
      </c>
      <c r="CZ90" s="101">
        <f t="shared" si="101"/>
        <v>0</v>
      </c>
      <c r="DA90" s="101">
        <f t="shared" si="101"/>
        <v>0</v>
      </c>
      <c r="DB90" s="101">
        <f t="shared" si="101"/>
        <v>0</v>
      </c>
      <c r="DC90" s="101">
        <f t="shared" si="101"/>
        <v>0</v>
      </c>
      <c r="DD90" s="101">
        <f t="shared" si="101"/>
        <v>0</v>
      </c>
      <c r="DE90" s="101">
        <f t="shared" si="101"/>
        <v>0</v>
      </c>
      <c r="DF90" s="174">
        <f t="shared" si="71"/>
        <v>0.16380098660503595</v>
      </c>
      <c r="DH90">
        <f t="shared" si="72"/>
        <v>0.99983976226762084</v>
      </c>
    </row>
    <row r="91" spans="1:112" ht="16.149999999999999" hidden="1" customHeight="1">
      <c r="A91" s="24">
        <f t="shared" si="73"/>
        <v>84</v>
      </c>
      <c r="B91" s="78">
        <f t="shared" si="66"/>
        <v>24.017092758874689</v>
      </c>
      <c r="C91" s="5">
        <f t="shared" si="92"/>
        <v>2892.3515329828197</v>
      </c>
      <c r="D91" s="85">
        <f t="shared" si="68"/>
        <v>34.432756345033567</v>
      </c>
      <c r="E91" s="83">
        <v>86.061735169000002</v>
      </c>
      <c r="F91" s="81">
        <f t="shared" si="93"/>
        <v>30.050762295601885</v>
      </c>
      <c r="G91" s="5">
        <f t="shared" si="94"/>
        <v>3217.8421784808461</v>
      </c>
      <c r="H91" s="86">
        <f t="shared" si="95"/>
        <v>38.307644981914834</v>
      </c>
      <c r="I91" s="67">
        <f t="shared" si="96"/>
        <v>-0.21655616681964548</v>
      </c>
      <c r="J91" s="89">
        <f t="shared" si="82"/>
        <v>24.017092758874689</v>
      </c>
      <c r="K91" s="5">
        <f t="shared" si="97"/>
        <v>2017.4357917454738</v>
      </c>
      <c r="L91" s="81">
        <f t="shared" si="84"/>
        <v>16.316687236026439</v>
      </c>
      <c r="M91" s="75">
        <f t="shared" si="98"/>
        <v>0.15643778834207156</v>
      </c>
      <c r="N91" s="83">
        <f t="shared" si="99"/>
        <v>75.305360123003112</v>
      </c>
      <c r="O91" s="85">
        <f t="shared" si="87"/>
        <v>26.332944964371833</v>
      </c>
      <c r="P91" s="5">
        <f t="shared" si="42"/>
        <v>2211.9673770072341</v>
      </c>
      <c r="Q91" s="94">
        <f t="shared" si="100"/>
        <v>16.316687236026421</v>
      </c>
      <c r="R91" s="8">
        <f t="shared" si="69"/>
        <v>6.0336695367271957</v>
      </c>
      <c r="S91" s="4"/>
      <c r="T91" s="3"/>
      <c r="U91" s="101">
        <f t="shared" si="59"/>
        <v>75.305360123003112</v>
      </c>
      <c r="V91" s="101">
        <f t="shared" si="102"/>
        <v>63.793092235250271</v>
      </c>
      <c r="W91" s="101">
        <f t="shared" si="102"/>
        <v>56.70897263255187</v>
      </c>
      <c r="X91" s="101">
        <f t="shared" si="102"/>
        <v>51.760513097850236</v>
      </c>
      <c r="Y91" s="101">
        <f t="shared" si="102"/>
        <v>48.039617841354747</v>
      </c>
      <c r="Z91" s="101">
        <f t="shared" si="102"/>
        <v>45.103116896286892</v>
      </c>
      <c r="AA91" s="101">
        <f t="shared" si="102"/>
        <v>42.704896062998465</v>
      </c>
      <c r="AB91" s="101">
        <f t="shared" si="102"/>
        <v>40.695586169351486</v>
      </c>
      <c r="AC91" s="101">
        <f t="shared" si="102"/>
        <v>38.978440789850303</v>
      </c>
      <c r="AD91" s="101">
        <f t="shared" si="102"/>
        <v>37.487595776831164</v>
      </c>
      <c r="AE91" s="101">
        <f t="shared" si="102"/>
        <v>36.176407217146647</v>
      </c>
      <c r="AF91" s="101">
        <f t="shared" si="102"/>
        <v>35.010767397120595</v>
      </c>
      <c r="AG91" s="101">
        <f t="shared" si="102"/>
        <v>33.965064605447907</v>
      </c>
      <c r="AH91" s="101">
        <f t="shared" si="102"/>
        <v>33.019631861950401</v>
      </c>
      <c r="AI91" s="101">
        <f t="shared" si="102"/>
        <v>32.159075770395162</v>
      </c>
      <c r="AJ91" s="101">
        <f t="shared" si="102"/>
        <v>31.3711472531709</v>
      </c>
      <c r="AK91" s="101">
        <f t="shared" si="102"/>
        <v>30.645957718997181</v>
      </c>
      <c r="AL91" s="101">
        <f t="shared" si="102"/>
        <v>29.975422148726956</v>
      </c>
      <c r="AM91" s="101">
        <f t="shared" si="102"/>
        <v>29.352855207128314</v>
      </c>
      <c r="AN91" s="101">
        <f t="shared" si="102"/>
        <v>28.772672962621044</v>
      </c>
      <c r="AO91" s="101">
        <f t="shared" si="102"/>
        <v>28.230169001198401</v>
      </c>
      <c r="AP91" s="101">
        <f t="shared" si="102"/>
        <v>27.72134391665168</v>
      </c>
      <c r="AQ91" s="101">
        <f t="shared" si="102"/>
        <v>27.242773734436366</v>
      </c>
      <c r="AR91" s="101">
        <f t="shared" si="102"/>
        <v>26.79150716152726</v>
      </c>
      <c r="AS91" s="101">
        <f t="shared" si="102"/>
        <v>26.364984470228631</v>
      </c>
      <c r="AT91" s="101">
        <f t="shared" si="102"/>
        <v>25.960972820690142</v>
      </c>
      <c r="AU91" s="101">
        <f t="shared" si="102"/>
        <v>25.577514217143211</v>
      </c>
      <c r="AV91" s="101">
        <f t="shared" si="102"/>
        <v>25.212883275579618</v>
      </c>
      <c r="AW91" s="101">
        <f t="shared" si="102"/>
        <v>24.865552684931622</v>
      </c>
      <c r="AX91" s="101">
        <f t="shared" si="102"/>
        <v>24.534164755139528</v>
      </c>
      <c r="AY91" s="101">
        <f t="shared" si="102"/>
        <v>24.217507821125512</v>
      </c>
      <c r="AZ91" s="101">
        <f t="shared" si="102"/>
        <v>23.914496550691684</v>
      </c>
      <c r="BA91" s="101">
        <f t="shared" si="102"/>
        <v>23.62415541371794</v>
      </c>
      <c r="BB91" s="101">
        <f t="shared" si="102"/>
        <v>23.34560472864128</v>
      </c>
      <c r="BC91" s="101">
        <f t="shared" si="102"/>
        <v>23.078048823434099</v>
      </c>
      <c r="BD91" s="101">
        <f t="shared" si="102"/>
        <v>22.820765941747954</v>
      </c>
      <c r="BE91" s="101">
        <f t="shared" si="102"/>
        <v>22.573099597489264</v>
      </c>
      <c r="BF91" s="101">
        <f t="shared" si="102"/>
        <v>22.334451137914076</v>
      </c>
      <c r="BG91" s="101">
        <f t="shared" si="102"/>
        <v>22.104273320111645</v>
      </c>
      <c r="BH91" s="101">
        <f t="shared" si="102"/>
        <v>21.882064741274625</v>
      </c>
      <c r="BI91" s="101">
        <f t="shared" si="102"/>
        <v>21.667364991515726</v>
      </c>
      <c r="BJ91" s="101">
        <f t="shared" si="102"/>
        <v>21.45975042076633</v>
      </c>
      <c r="BK91" s="101">
        <f t="shared" si="102"/>
        <v>21.258830429684853</v>
      </c>
      <c r="BL91" s="101">
        <f t="shared" si="102"/>
        <v>21.064244209434108</v>
      </c>
      <c r="BM91" s="101">
        <f t="shared" si="102"/>
        <v>20.875657867370766</v>
      </c>
      <c r="BN91" s="101">
        <f t="shared" si="102"/>
        <v>20.692761885679463</v>
      </c>
      <c r="BO91" s="101">
        <f t="shared" si="102"/>
        <v>20.515268868212207</v>
      </c>
      <c r="BP91" s="101">
        <f t="shared" si="102"/>
        <v>20.342911537601204</v>
      </c>
      <c r="BQ91" s="101">
        <f t="shared" si="102"/>
        <v>20.175440950368266</v>
      </c>
      <c r="BR91" s="101">
        <f t="shared" si="102"/>
        <v>20.012624902471497</v>
      </c>
      <c r="BS91" s="101">
        <f t="shared" si="102"/>
        <v>19.854246501679512</v>
      </c>
      <c r="BT91" s="101">
        <f t="shared" si="102"/>
        <v>19.700102886483371</v>
      </c>
      <c r="BU91" s="101">
        <f t="shared" si="102"/>
        <v>19.550004074055671</v>
      </c>
      <c r="BV91" s="101">
        <f t="shared" si="102"/>
        <v>19.403771922135839</v>
      </c>
      <c r="BW91" s="101">
        <f t="shared" si="102"/>
        <v>19.261239191732006</v>
      </c>
      <c r="BX91" s="101">
        <f t="shared" si="102"/>
        <v>19.122248699243023</v>
      </c>
      <c r="BY91" s="101">
        <f t="shared" si="102"/>
        <v>18.98665254806766</v>
      </c>
      <c r="BZ91" s="101">
        <f t="shared" si="102"/>
        <v>18.854311431021976</v>
      </c>
      <c r="CA91" s="101">
        <f t="shared" si="102"/>
        <v>18.725093995962826</v>
      </c>
      <c r="CB91" s="101">
        <f t="shared" si="102"/>
        <v>18.598876267943428</v>
      </c>
      <c r="CC91" s="101">
        <f t="shared" si="102"/>
        <v>18.475541122028723</v>
      </c>
      <c r="CD91" s="101">
        <f t="shared" si="102"/>
        <v>18.354977801591762</v>
      </c>
      <c r="CE91" s="101">
        <f t="shared" si="102"/>
        <v>18.237081477515012</v>
      </c>
      <c r="CF91" s="101">
        <f t="shared" si="102"/>
        <v>18.12175284424449</v>
      </c>
      <c r="CG91" s="101">
        <f t="shared" si="102"/>
        <v>18.008897749101536</v>
      </c>
      <c r="CH91" s="101">
        <f t="shared" si="101"/>
        <v>17.898426851656488</v>
      </c>
      <c r="CI91" s="101">
        <f t="shared" si="101"/>
        <v>17.79025531031823</v>
      </c>
      <c r="CJ91" s="101">
        <f t="shared" si="101"/>
        <v>17.684302493600544</v>
      </c>
      <c r="CK91" s="101">
        <f t="shared" si="101"/>
        <v>17.580491713796153</v>
      </c>
      <c r="CL91" s="101">
        <f t="shared" si="101"/>
        <v>17.478749981027011</v>
      </c>
      <c r="CM91" s="101">
        <f t="shared" si="101"/>
        <v>17.379007775849526</v>
      </c>
      <c r="CN91" s="101">
        <f t="shared" si="101"/>
        <v>17.281198838778867</v>
      </c>
      <c r="CO91" s="101">
        <f t="shared" si="101"/>
        <v>17.185259975260934</v>
      </c>
      <c r="CP91" s="101">
        <f t="shared" si="101"/>
        <v>17.091130874766769</v>
      </c>
      <c r="CQ91" s="101">
        <f t="shared" si="101"/>
        <v>16.998753942813455</v>
      </c>
      <c r="CR91" s="101">
        <f t="shared" si="101"/>
        <v>16.908074144831666</v>
      </c>
      <c r="CS91" s="101">
        <f t="shared" si="101"/>
        <v>16.819038860902364</v>
      </c>
      <c r="CT91" s="101">
        <f t="shared" si="101"/>
        <v>16.731597750477658</v>
      </c>
      <c r="CU91" s="101">
        <f t="shared" si="101"/>
        <v>16.645702626282972</v>
      </c>
      <c r="CV91" s="101">
        <f t="shared" si="101"/>
        <v>16.561307336671121</v>
      </c>
      <c r="CW91" s="101">
        <f t="shared" si="101"/>
        <v>16.478367655765545</v>
      </c>
      <c r="CX91" s="101">
        <f t="shared" si="101"/>
        <v>16.396841180788833</v>
      </c>
      <c r="CY91" s="101">
        <f t="shared" si="101"/>
        <v>16.316687236026421</v>
      </c>
      <c r="CZ91" s="101">
        <f t="shared" si="101"/>
        <v>0</v>
      </c>
      <c r="DA91" s="101">
        <f t="shared" si="101"/>
        <v>0</v>
      </c>
      <c r="DB91" s="101">
        <f t="shared" si="101"/>
        <v>0</v>
      </c>
      <c r="DC91" s="101">
        <f t="shared" si="101"/>
        <v>0</v>
      </c>
      <c r="DD91" s="101">
        <f t="shared" si="101"/>
        <v>0</v>
      </c>
      <c r="DE91" s="101">
        <f t="shared" si="101"/>
        <v>0</v>
      </c>
      <c r="DF91" s="174">
        <f t="shared" si="71"/>
        <v>0.16316687236026423</v>
      </c>
      <c r="DH91">
        <f t="shared" si="72"/>
        <v>0.99984246418824552</v>
      </c>
    </row>
    <row r="92" spans="1:112" ht="16.149999999999999" hidden="1" customHeight="1">
      <c r="A92" s="24">
        <f t="shared" si="73"/>
        <v>85</v>
      </c>
      <c r="B92" s="78">
        <f t="shared" si="66"/>
        <v>23.925765454296595</v>
      </c>
      <c r="C92" s="5">
        <f t="shared" si="92"/>
        <v>2916.2772984371163</v>
      </c>
      <c r="D92" s="85">
        <f t="shared" si="68"/>
        <v>34.309144687495483</v>
      </c>
      <c r="E92" s="83">
        <v>86.061735169000002</v>
      </c>
      <c r="F92" s="81">
        <f t="shared" si="93"/>
        <v>29.973387694779774</v>
      </c>
      <c r="G92" s="5">
        <f t="shared" si="94"/>
        <v>3247.8155661756236</v>
      </c>
      <c r="H92" s="86">
        <f t="shared" si="95"/>
        <v>38.209594896183809</v>
      </c>
      <c r="I92" s="67">
        <f t="shared" si="96"/>
        <v>-0.21655616681964548</v>
      </c>
      <c r="J92" s="89">
        <f t="shared" si="82"/>
        <v>23.925765454296595</v>
      </c>
      <c r="K92" s="5">
        <f t="shared" si="97"/>
        <v>2033.6900636152106</v>
      </c>
      <c r="L92" s="81">
        <f t="shared" si="84"/>
        <v>16.25427186973738</v>
      </c>
      <c r="M92" s="75">
        <f t="shared" si="98"/>
        <v>0.15602106502222499</v>
      </c>
      <c r="N92" s="83">
        <f t="shared" si="99"/>
        <v>75.317225283227202</v>
      </c>
      <c r="O92" s="85">
        <f t="shared" si="87"/>
        <v>26.232207441202878</v>
      </c>
      <c r="P92" s="5">
        <f t="shared" ref="P92:P97" si="103">P$7+SUM(U92:DE92)</f>
        <v>2229.7376325022447</v>
      </c>
      <c r="Q92" s="94">
        <f t="shared" si="100"/>
        <v>16.254271869737401</v>
      </c>
      <c r="R92" s="8">
        <f t="shared" si="69"/>
        <v>6.0476222404831788</v>
      </c>
      <c r="S92" s="4"/>
      <c r="T92" s="3"/>
      <c r="U92" s="101">
        <f t="shared" ref="U92:AJ92" si="104">IF(U$6&gt;$A92,0,U$6^(LN($N92/100)/LN(2))*100)</f>
        <v>75.317225283227202</v>
      </c>
      <c r="V92" s="101">
        <f t="shared" si="104"/>
        <v>63.809023871280516</v>
      </c>
      <c r="W92" s="101">
        <f t="shared" si="104"/>
        <v>56.726844243643995</v>
      </c>
      <c r="X92" s="101">
        <f t="shared" si="104"/>
        <v>51.779451366954333</v>
      </c>
      <c r="Y92" s="101">
        <f t="shared" si="104"/>
        <v>48.059186260160573</v>
      </c>
      <c r="Z92" s="101">
        <f t="shared" si="104"/>
        <v>45.123070136439971</v>
      </c>
      <c r="AA92" s="101">
        <f t="shared" si="104"/>
        <v>42.725085075050757</v>
      </c>
      <c r="AB92" s="101">
        <f t="shared" si="104"/>
        <v>40.715915274056464</v>
      </c>
      <c r="AC92" s="101">
        <f t="shared" si="104"/>
        <v>38.998846036468059</v>
      </c>
      <c r="AD92" s="101">
        <f t="shared" si="104"/>
        <v>37.50803310888837</v>
      </c>
      <c r="AE92" s="101">
        <f t="shared" si="104"/>
        <v>36.196845584850912</v>
      </c>
      <c r="AF92" s="101">
        <f t="shared" si="104"/>
        <v>35.031184544899716</v>
      </c>
      <c r="AG92" s="101">
        <f t="shared" si="104"/>
        <v>33.985444389371111</v>
      </c>
      <c r="AH92" s="101">
        <f t="shared" si="104"/>
        <v>33.039962483157979</v>
      </c>
      <c r="AI92" s="101">
        <f t="shared" si="104"/>
        <v>32.179348578426463</v>
      </c>
      <c r="AJ92" s="101">
        <f t="shared" si="104"/>
        <v>31.391355915584086</v>
      </c>
      <c r="AK92" s="101">
        <f t="shared" si="102"/>
        <v>30.666097633089031</v>
      </c>
      <c r="AL92" s="101">
        <f t="shared" si="102"/>
        <v>29.995490017197017</v>
      </c>
      <c r="AM92" s="101">
        <f t="shared" si="102"/>
        <v>29.372848727145577</v>
      </c>
      <c r="AN92" s="101">
        <f t="shared" si="102"/>
        <v>28.792590594815625</v>
      </c>
      <c r="AO92" s="101">
        <f t="shared" si="102"/>
        <v>28.2500097959289</v>
      </c>
      <c r="AP92" s="101">
        <f t="shared" si="102"/>
        <v>27.741107381931045</v>
      </c>
      <c r="AQ92" s="101">
        <f t="shared" si="102"/>
        <v>27.262459734564043</v>
      </c>
      <c r="AR92" s="101">
        <f t="shared" si="102"/>
        <v>26.811115838627885</v>
      </c>
      <c r="AS92" s="101">
        <f t="shared" si="102"/>
        <v>26.384516183065188</v>
      </c>
      <c r="AT92" s="101">
        <f t="shared" si="102"/>
        <v>25.980428096633041</v>
      </c>
      <c r="AU92" s="101">
        <f t="shared" si="102"/>
        <v>25.596893714248541</v>
      </c>
      <c r="AV92" s="101">
        <f t="shared" si="102"/>
        <v>25.232187752498948</v>
      </c>
      <c r="AW92" s="101">
        <f t="shared" si="102"/>
        <v>24.884782976933842</v>
      </c>
      <c r="AX92" s="101">
        <f t="shared" si="102"/>
        <v>24.553321754935279</v>
      </c>
      <c r="AY92" s="101">
        <f t="shared" si="102"/>
        <v>24.236592463488428</v>
      </c>
      <c r="AZ92" s="101">
        <f t="shared" si="102"/>
        <v>23.933509800098378</v>
      </c>
      <c r="BA92" s="101">
        <f t="shared" si="102"/>
        <v>23.643098254400137</v>
      </c>
      <c r="BB92" s="101">
        <f t="shared" si="102"/>
        <v>23.364478156574631</v>
      </c>
      <c r="BC92" s="101">
        <f t="shared" si="102"/>
        <v>23.09685383988807</v>
      </c>
      <c r="BD92" s="101">
        <f t="shared" si="102"/>
        <v>22.839503548099124</v>
      </c>
      <c r="BE92" s="101">
        <f t="shared" si="102"/>
        <v>22.591770791060213</v>
      </c>
      <c r="BF92" s="101">
        <f t="shared" si="102"/>
        <v>22.353056908647392</v>
      </c>
      <c r="BG92" s="101">
        <f t="shared" si="102"/>
        <v>22.122814647925765</v>
      </c>
      <c r="BH92" s="101">
        <f t="shared" si="102"/>
        <v>21.900542593977317</v>
      </c>
      <c r="BI92" s="101">
        <f t="shared" si="102"/>
        <v>21.685780323174576</v>
      </c>
      <c r="BJ92" s="101">
        <f t="shared" si="102"/>
        <v>21.478104170454255</v>
      </c>
      <c r="BK92" s="101">
        <f t="shared" si="102"/>
        <v>21.277123520533529</v>
      </c>
      <c r="BL92" s="101">
        <f t="shared" si="102"/>
        <v>21.082477547940396</v>
      </c>
      <c r="BM92" s="101">
        <f t="shared" si="102"/>
        <v>20.893832342910983</v>
      </c>
      <c r="BN92" s="101">
        <f t="shared" si="102"/>
        <v>20.71087837019412</v>
      </c>
      <c r="BO92" s="101">
        <f t="shared" si="102"/>
        <v>20.533328216030711</v>
      </c>
      <c r="BP92" s="101">
        <f t="shared" si="102"/>
        <v>20.360914585380812</v>
      </c>
      <c r="BQ92" s="101">
        <f t="shared" si="102"/>
        <v>20.193388517126376</v>
      </c>
      <c r="BR92" s="101">
        <f t="shared" si="102"/>
        <v>20.030517789693679</v>
      </c>
      <c r="BS92" s="101">
        <f t="shared" si="102"/>
        <v>19.872085493488743</v>
      </c>
      <c r="BT92" s="101">
        <f t="shared" si="102"/>
        <v>19.717888749858318</v>
      </c>
      <c r="BU92" s="101">
        <f t="shared" si="102"/>
        <v>19.56773755908797</v>
      </c>
      <c r="BV92" s="101">
        <f t="shared" si="102"/>
        <v>19.421453762317974</v>
      </c>
      <c r="BW92" s="101">
        <f t="shared" si="102"/>
        <v>19.278870104268798</v>
      </c>
      <c r="BX92" s="101">
        <f t="shared" si="102"/>
        <v>19.139829385380803</v>
      </c>
      <c r="BY92" s="101">
        <f t="shared" si="102"/>
        <v>19.004183693436499</v>
      </c>
      <c r="BZ92" s="101">
        <f t="shared" si="102"/>
        <v>18.871793705986651</v>
      </c>
      <c r="CA92" s="101">
        <f t="shared" si="102"/>
        <v>18.742528055979438</v>
      </c>
      <c r="CB92" s="101">
        <f t="shared" si="102"/>
        <v>18.616262753918782</v>
      </c>
      <c r="CC92" s="101">
        <f t="shared" si="102"/>
        <v>18.492880660680235</v>
      </c>
      <c r="CD92" s="101">
        <f t="shared" si="102"/>
        <v>18.372271005805977</v>
      </c>
      <c r="CE92" s="101">
        <f t="shared" si="102"/>
        <v>18.254328946703254</v>
      </c>
      <c r="CF92" s="101">
        <f t="shared" si="102"/>
        <v>18.138955164694373</v>
      </c>
      <c r="CG92" s="101">
        <f t="shared" si="102"/>
        <v>18.026055494323359</v>
      </c>
      <c r="CH92" s="101">
        <f t="shared" si="101"/>
        <v>17.915540582723693</v>
      </c>
      <c r="CI92" s="101">
        <f t="shared" si="101"/>
        <v>17.807325576201315</v>
      </c>
      <c r="CJ92" s="101">
        <f t="shared" si="101"/>
        <v>17.701329831493936</v>
      </c>
      <c r="CK92" s="101">
        <f t="shared" si="101"/>
        <v>17.59747664943772</v>
      </c>
      <c r="CL92" s="101">
        <f t="shared" si="101"/>
        <v>17.4956930290099</v>
      </c>
      <c r="CM92" s="101">
        <f t="shared" si="101"/>
        <v>17.395909439926211</v>
      </c>
      <c r="CN92" s="101">
        <f t="shared" si="101"/>
        <v>17.298059612157246</v>
      </c>
      <c r="CO92" s="101">
        <f t="shared" si="101"/>
        <v>17.202080340892486</v>
      </c>
      <c r="CP92" s="101">
        <f t="shared" si="101"/>
        <v>17.10791130562674</v>
      </c>
      <c r="CQ92" s="101">
        <f t="shared" si="101"/>
        <v>17.015494902173138</v>
      </c>
      <c r="CR92" s="101">
        <f t="shared" si="101"/>
        <v>16.924776086522822</v>
      </c>
      <c r="CS92" s="101">
        <f t="shared" si="101"/>
        <v>16.835702229573936</v>
      </c>
      <c r="CT92" s="101">
        <f t="shared" si="101"/>
        <v>16.748222981844901</v>
      </c>
      <c r="CU92" s="101">
        <f t="shared" si="101"/>
        <v>16.662290147369042</v>
      </c>
      <c r="CV92" s="101">
        <f t="shared" si="101"/>
        <v>16.577857566041445</v>
      </c>
      <c r="CW92" s="101">
        <f t="shared" si="101"/>
        <v>16.494881003755026</v>
      </c>
      <c r="CX92" s="101">
        <f t="shared" si="101"/>
        <v>16.413318049722065</v>
      </c>
      <c r="CY92" s="101">
        <f t="shared" si="101"/>
        <v>16.333128020431154</v>
      </c>
      <c r="CZ92" s="101">
        <f t="shared" si="101"/>
        <v>16.254271869737401</v>
      </c>
      <c r="DA92" s="101">
        <f t="shared" si="101"/>
        <v>0</v>
      </c>
      <c r="DB92" s="101">
        <f t="shared" si="101"/>
        <v>0</v>
      </c>
      <c r="DC92" s="101">
        <f t="shared" si="101"/>
        <v>0</v>
      </c>
      <c r="DD92" s="101">
        <f t="shared" si="101"/>
        <v>0</v>
      </c>
      <c r="DE92" s="101">
        <f t="shared" si="101"/>
        <v>0</v>
      </c>
      <c r="DF92" s="174">
        <f t="shared" si="71"/>
        <v>0.16254271869737402</v>
      </c>
      <c r="DH92">
        <f t="shared" si="72"/>
        <v>0.9998450877688132</v>
      </c>
    </row>
    <row r="93" spans="1:112" ht="16.149999999999999" hidden="1" customHeight="1">
      <c r="A93" s="24">
        <f t="shared" si="73"/>
        <v>86</v>
      </c>
      <c r="B93" s="78">
        <f t="shared" si="66"/>
        <v>23.835847546713776</v>
      </c>
      <c r="C93" s="5">
        <f t="shared" si="92"/>
        <v>2940.1131459838302</v>
      </c>
      <c r="D93" s="85">
        <f t="shared" si="68"/>
        <v>34.187362162602675</v>
      </c>
      <c r="E93" s="83">
        <v>86.061735169000002</v>
      </c>
      <c r="F93" s="81">
        <f t="shared" si="93"/>
        <v>29.897119153929452</v>
      </c>
      <c r="G93" s="5">
        <f t="shared" si="94"/>
        <v>3277.7126853295549</v>
      </c>
      <c r="H93" s="86">
        <f t="shared" si="95"/>
        <v>38.112938201506452</v>
      </c>
      <c r="I93" s="67">
        <f t="shared" si="96"/>
        <v>-0.21655616681964548</v>
      </c>
      <c r="J93" s="89">
        <f t="shared" si="82"/>
        <v>23.835847546713776</v>
      </c>
      <c r="K93" s="5">
        <f t="shared" si="97"/>
        <v>2049.8828890173845</v>
      </c>
      <c r="L93" s="81">
        <f t="shared" si="84"/>
        <v>16.192825402173128</v>
      </c>
      <c r="M93" s="75">
        <f t="shared" si="98"/>
        <v>0.15561139140249397</v>
      </c>
      <c r="N93" s="83">
        <f t="shared" si="99"/>
        <v>75.32889465037033</v>
      </c>
      <c r="O93" s="85">
        <f t="shared" si="87"/>
        <v>26.133005951788046</v>
      </c>
      <c r="P93" s="5">
        <f t="shared" si="103"/>
        <v>2247.4385118537721</v>
      </c>
      <c r="Q93" s="94">
        <f t="shared" si="100"/>
        <v>16.192825402173121</v>
      </c>
      <c r="R93" s="8">
        <f t="shared" si="69"/>
        <v>6.0612716072156765</v>
      </c>
      <c r="S93" s="4"/>
      <c r="T93" s="3"/>
      <c r="U93" s="101">
        <f>IF(U$6&gt;$A93,0,U$6^(LN($N93/100)/LN(2))*100)</f>
        <v>75.32889465037033</v>
      </c>
      <c r="V93" s="101">
        <f t="shared" ref="V93:CG96" si="105">IF(V$6&gt;$A93,0,V$6^(LN($N93/100)/LN(2))*100)</f>
        <v>63.824694043298777</v>
      </c>
      <c r="W93" s="101">
        <f t="shared" si="105"/>
        <v>56.744423692465915</v>
      </c>
      <c r="X93" s="101">
        <f t="shared" si="105"/>
        <v>51.798080973217523</v>
      </c>
      <c r="Y93" s="101">
        <f t="shared" si="105"/>
        <v>48.078436536797724</v>
      </c>
      <c r="Z93" s="101">
        <f t="shared" si="105"/>
        <v>45.142699660052124</v>
      </c>
      <c r="AA93" s="101">
        <f t="shared" si="105"/>
        <v>42.74494714325742</v>
      </c>
      <c r="AB93" s="101">
        <f t="shared" si="105"/>
        <v>40.735915697206984</v>
      </c>
      <c r="AC93" s="101">
        <f t="shared" si="105"/>
        <v>39.018921847228533</v>
      </c>
      <c r="AD93" s="101">
        <f t="shared" si="105"/>
        <v>37.528140919051083</v>
      </c>
      <c r="AE93" s="101">
        <f t="shared" si="105"/>
        <v>36.216954808349513</v>
      </c>
      <c r="AF93" s="101">
        <f t="shared" si="105"/>
        <v>35.051273252634829</v>
      </c>
      <c r="AG93" s="101">
        <f t="shared" si="105"/>
        <v>34.005496669253745</v>
      </c>
      <c r="AH93" s="101">
        <f t="shared" si="105"/>
        <v>33.059966701456233</v>
      </c>
      <c r="AI93" s="101">
        <f t="shared" si="105"/>
        <v>32.199296201900864</v>
      </c>
      <c r="AJ93" s="101">
        <f t="shared" si="105"/>
        <v>31.411240694084146</v>
      </c>
      <c r="AK93" s="101">
        <f t="shared" si="105"/>
        <v>30.685915020412725</v>
      </c>
      <c r="AL93" s="101">
        <f t="shared" si="105"/>
        <v>30.015236753307619</v>
      </c>
      <c r="AM93" s="101">
        <f t="shared" si="105"/>
        <v>29.392522532009117</v>
      </c>
      <c r="AN93" s="101">
        <f t="shared" si="105"/>
        <v>28.812189940913541</v>
      </c>
      <c r="AO93" s="101">
        <f t="shared" si="105"/>
        <v>28.269533737154507</v>
      </c>
      <c r="AP93" s="101">
        <f t="shared" si="105"/>
        <v>27.760555423499262</v>
      </c>
      <c r="AQ93" s="101">
        <f t="shared" si="105"/>
        <v>27.281831733153833</v>
      </c>
      <c r="AR93" s="101">
        <f t="shared" si="105"/>
        <v>26.830411925079982</v>
      </c>
      <c r="AS93" s="101">
        <f t="shared" si="105"/>
        <v>26.403736702090725</v>
      </c>
      <c r="AT93" s="101">
        <f t="shared" si="105"/>
        <v>25.999573559478485</v>
      </c>
      <c r="AU93" s="101">
        <f t="shared" si="105"/>
        <v>25.61596476131734</v>
      </c>
      <c r="AV93" s="101">
        <f t="shared" si="105"/>
        <v>25.251185123687296</v>
      </c>
      <c r="AW93" s="101">
        <f t="shared" si="105"/>
        <v>24.903707487987479</v>
      </c>
      <c r="AX93" s="101">
        <f t="shared" si="105"/>
        <v>24.572174278537766</v>
      </c>
      <c r="AY93" s="101">
        <f t="shared" si="105"/>
        <v>24.255373914090601</v>
      </c>
      <c r="AZ93" s="101">
        <f t="shared" si="105"/>
        <v>23.952221121722367</v>
      </c>
      <c r="BA93" s="101">
        <f t="shared" si="105"/>
        <v>23.661740410820894</v>
      </c>
      <c r="BB93" s="101">
        <f t="shared" si="105"/>
        <v>23.383052123410181</v>
      </c>
      <c r="BC93" s="101">
        <f t="shared" si="105"/>
        <v>23.115360598228857</v>
      </c>
      <c r="BD93" s="101">
        <f t="shared" si="105"/>
        <v>22.857944079382904</v>
      </c>
      <c r="BE93" s="101">
        <f t="shared" si="105"/>
        <v>22.610146072958326</v>
      </c>
      <c r="BF93" s="101">
        <f t="shared" si="105"/>
        <v>22.371367911774801</v>
      </c>
      <c r="BG93" s="101">
        <f t="shared" si="105"/>
        <v>22.141062333223505</v>
      </c>
      <c r="BH93" s="101">
        <f t="shared" si="105"/>
        <v>21.918727910645291</v>
      </c>
      <c r="BI93" s="101">
        <f t="shared" si="105"/>
        <v>21.703904207055356</v>
      </c>
      <c r="BJ93" s="101">
        <f t="shared" si="105"/>
        <v>21.496167542787003</v>
      </c>
      <c r="BK93" s="101">
        <f t="shared" si="105"/>
        <v>21.295127287012019</v>
      </c>
      <c r="BL93" s="101">
        <f t="shared" si="105"/>
        <v>21.100422598020895</v>
      </c>
      <c r="BM93" s="101">
        <f t="shared" si="105"/>
        <v>20.911719549325419</v>
      </c>
      <c r="BN93" s="101">
        <f t="shared" si="105"/>
        <v>20.728708588631918</v>
      </c>
      <c r="BO93" s="101">
        <f t="shared" si="105"/>
        <v>20.551102284958748</v>
      </c>
      <c r="BP93" s="101">
        <f t="shared" si="105"/>
        <v>20.378633325976693</v>
      </c>
      <c r="BQ93" s="101">
        <f t="shared" si="105"/>
        <v>20.211052733303898</v>
      </c>
      <c r="BR93" s="101">
        <f t="shared" si="105"/>
        <v>20.048128268203367</v>
      </c>
      <c r="BS93" s="101">
        <f t="shared" si="105"/>
        <v>19.88964300407908</v>
      </c>
      <c r="BT93" s="101">
        <f t="shared" si="105"/>
        <v>19.735394045485634</v>
      </c>
      <c r="BU93" s="101">
        <f t="shared" si="105"/>
        <v>19.585191376165081</v>
      </c>
      <c r="BV93" s="101">
        <f t="shared" si="105"/>
        <v>19.438856820993252</v>
      </c>
      <c r="BW93" s="101">
        <f t="shared" si="105"/>
        <v>19.296223108728721</v>
      </c>
      <c r="BX93" s="101">
        <f t="shared" si="105"/>
        <v>19.157133024170349</v>
      </c>
      <c r="BY93" s="101">
        <f t="shared" si="105"/>
        <v>19.02143863979239</v>
      </c>
      <c r="BZ93" s="101">
        <f t="shared" si="105"/>
        <v>18.889000618179697</v>
      </c>
      <c r="CA93" s="101">
        <f t="shared" si="105"/>
        <v>18.759687577662472</v>
      </c>
      <c r="CB93" s="101">
        <f t="shared" si="105"/>
        <v>18.633375514477581</v>
      </c>
      <c r="CC93" s="101">
        <f t="shared" si="105"/>
        <v>18.509947275585109</v>
      </c>
      <c r="CD93" s="101">
        <f t="shared" si="105"/>
        <v>18.389292076962171</v>
      </c>
      <c r="CE93" s="101">
        <f t="shared" si="105"/>
        <v>18.271305062798714</v>
      </c>
      <c r="CF93" s="101">
        <f t="shared" si="105"/>
        <v>18.155886901543518</v>
      </c>
      <c r="CG93" s="101">
        <f t="shared" si="105"/>
        <v>18.042943415205993</v>
      </c>
      <c r="CH93" s="101">
        <f t="shared" si="101"/>
        <v>17.932385238718169</v>
      </c>
      <c r="CI93" s="101">
        <f t="shared" si="101"/>
        <v>17.824127506511374</v>
      </c>
      <c r="CJ93" s="101">
        <f t="shared" si="101"/>
        <v>17.718089563768785</v>
      </c>
      <c r="CK93" s="101">
        <f t="shared" si="101"/>
        <v>17.614194700084834</v>
      </c>
      <c r="CL93" s="101">
        <f t="shared" si="101"/>
        <v>17.512369903500495</v>
      </c>
      <c r="CM93" s="101">
        <f t="shared" si="101"/>
        <v>17.412545633093028</v>
      </c>
      <c r="CN93" s="101">
        <f t="shared" si="101"/>
        <v>17.314655608484681</v>
      </c>
      <c r="CO93" s="101">
        <f t="shared" si="101"/>
        <v>17.218636614798903</v>
      </c>
      <c r="CP93" s="101">
        <f t="shared" si="101"/>
        <v>17.124428321739046</v>
      </c>
      <c r="CQ93" s="101">
        <f t="shared" si="101"/>
        <v>17.031973115593622</v>
      </c>
      <c r="CR93" s="101">
        <f t="shared" si="101"/>
        <v>16.941215943088352</v>
      </c>
      <c r="CS93" s="101">
        <f t="shared" si="101"/>
        <v>16.852104166107591</v>
      </c>
      <c r="CT93" s="101">
        <f t="shared" si="101"/>
        <v>16.764587426400173</v>
      </c>
      <c r="CU93" s="101">
        <f t="shared" si="101"/>
        <v>16.678617519466759</v>
      </c>
      <c r="CV93" s="101">
        <f t="shared" si="101"/>
        <v>16.594148276899542</v>
      </c>
      <c r="CW93" s="101">
        <f t="shared" si="101"/>
        <v>16.511135456511312</v>
      </c>
      <c r="CX93" s="101">
        <f t="shared" si="101"/>
        <v>16.429536639650205</v>
      </c>
      <c r="CY93" s="101">
        <f t="shared" si="101"/>
        <v>16.349311135150021</v>
      </c>
      <c r="CZ93" s="101">
        <f t="shared" si="101"/>
        <v>16.270419889413954</v>
      </c>
      <c r="DA93" s="101">
        <f t="shared" si="101"/>
        <v>16.192825402173121</v>
      </c>
      <c r="DB93" s="101">
        <f t="shared" si="101"/>
        <v>0</v>
      </c>
      <c r="DC93" s="101">
        <f t="shared" si="101"/>
        <v>0</v>
      </c>
      <c r="DD93" s="101">
        <f t="shared" si="101"/>
        <v>0</v>
      </c>
      <c r="DE93" s="101">
        <f t="shared" si="101"/>
        <v>0</v>
      </c>
      <c r="DF93" s="174">
        <f t="shared" si="71"/>
        <v>0.16192825402173119</v>
      </c>
      <c r="DH93">
        <f t="shared" si="72"/>
        <v>0.99984763619302319</v>
      </c>
    </row>
    <row r="94" spans="1:112" ht="16.149999999999999" hidden="1" customHeight="1">
      <c r="A94" s="24">
        <f t="shared" si="73"/>
        <v>87</v>
      </c>
      <c r="B94" s="78">
        <f t="shared" si="66"/>
        <v>23.747301272856095</v>
      </c>
      <c r="C94" s="5">
        <f t="shared" si="92"/>
        <v>2963.8604472566863</v>
      </c>
      <c r="D94" s="85">
        <f t="shared" si="68"/>
        <v>34.067361462720534</v>
      </c>
      <c r="E94" s="83">
        <v>86.061735169000002</v>
      </c>
      <c r="F94" s="81">
        <f t="shared" si="93"/>
        <v>29.821928199557846</v>
      </c>
      <c r="G94" s="5">
        <f t="shared" si="94"/>
        <v>3307.534613529112</v>
      </c>
      <c r="H94" s="86">
        <f t="shared" si="95"/>
        <v>38.017639235966804</v>
      </c>
      <c r="I94" s="67">
        <f t="shared" si="96"/>
        <v>-0.21655616681964548</v>
      </c>
      <c r="J94" s="89">
        <f t="shared" si="82"/>
        <v>23.747301272856095</v>
      </c>
      <c r="K94" s="5">
        <f t="shared" si="97"/>
        <v>2066.0152107384802</v>
      </c>
      <c r="L94" s="81">
        <f t="shared" si="84"/>
        <v>16.132321721095266</v>
      </c>
      <c r="M94" s="75">
        <f t="shared" si="98"/>
        <v>0.1552085627701551</v>
      </c>
      <c r="N94" s="83">
        <f t="shared" si="99"/>
        <v>75.34037379654103</v>
      </c>
      <c r="O94" s="85">
        <f t="shared" si="87"/>
        <v>26.035299889034654</v>
      </c>
      <c r="P94" s="5">
        <f t="shared" si="103"/>
        <v>2265.0710903460149</v>
      </c>
      <c r="Q94" s="94">
        <f t="shared" si="100"/>
        <v>16.132321721095273</v>
      </c>
      <c r="R94" s="8">
        <f t="shared" si="69"/>
        <v>6.0746269267017503</v>
      </c>
      <c r="S94" s="4"/>
      <c r="T94" s="3"/>
      <c r="U94" s="101">
        <f>IF(U$6&gt;$A94,0,U$6^(LN($N94/100)/LN(2))*100)</f>
        <v>75.340373796541044</v>
      </c>
      <c r="V94" s="101">
        <f t="shared" si="105"/>
        <v>63.840110163226306</v>
      </c>
      <c r="W94" s="101">
        <f t="shared" si="105"/>
        <v>56.761719238025265</v>
      </c>
      <c r="X94" s="101">
        <f t="shared" si="105"/>
        <v>51.816410623102463</v>
      </c>
      <c r="Y94" s="101">
        <f t="shared" si="105"/>
        <v>48.09737762909829</v>
      </c>
      <c r="Z94" s="101">
        <f t="shared" si="105"/>
        <v>45.162014568119943</v>
      </c>
      <c r="AA94" s="101">
        <f t="shared" si="105"/>
        <v>42.764491447271375</v>
      </c>
      <c r="AB94" s="101">
        <f t="shared" si="105"/>
        <v>40.755596656528702</v>
      </c>
      <c r="AC94" s="101">
        <f t="shared" si="105"/>
        <v>39.038677451395984</v>
      </c>
      <c r="AD94" s="101">
        <f t="shared" si="105"/>
        <v>37.547928430287932</v>
      </c>
      <c r="AE94" s="101">
        <f t="shared" si="105"/>
        <v>36.236744092096544</v>
      </c>
      <c r="AF94" s="101">
        <f t="shared" si="105"/>
        <v>35.071042697792905</v>
      </c>
      <c r="AG94" s="101">
        <f t="shared" si="105"/>
        <v>34.025230589669881</v>
      </c>
      <c r="AH94" s="101">
        <f t="shared" si="105"/>
        <v>33.079653624418306</v>
      </c>
      <c r="AI94" s="101">
        <f t="shared" si="105"/>
        <v>32.218927708564067</v>
      </c>
      <c r="AJ94" s="101">
        <f t="shared" si="105"/>
        <v>31.430810614689893</v>
      </c>
      <c r="AK94" s="101">
        <f t="shared" si="105"/>
        <v>30.705418864039313</v>
      </c>
      <c r="AL94" s="101">
        <f t="shared" si="105"/>
        <v>30.034671296462218</v>
      </c>
      <c r="AM94" s="101">
        <f t="shared" si="105"/>
        <v>29.411885517107709</v>
      </c>
      <c r="AN94" s="101">
        <f t="shared" si="105"/>
        <v>28.831479852220081</v>
      </c>
      <c r="AO94" s="101">
        <f t="shared" si="105"/>
        <v>28.28874963223662</v>
      </c>
      <c r="AP94" s="101">
        <f t="shared" si="105"/>
        <v>27.779696805069175</v>
      </c>
      <c r="AQ94" s="101">
        <f t="shared" si="105"/>
        <v>27.300898450681533</v>
      </c>
      <c r="AR94" s="101">
        <f t="shared" si="105"/>
        <v>26.849404098619654</v>
      </c>
      <c r="AS94" s="101">
        <f t="shared" si="105"/>
        <v>26.422654662861678</v>
      </c>
      <c r="AT94" s="101">
        <f t="shared" si="105"/>
        <v>26.018417803208106</v>
      </c>
      <c r="AU94" s="101">
        <f t="shared" si="105"/>
        <v>25.634735911392308</v>
      </c>
      <c r="AV94" s="101">
        <f t="shared" si="105"/>
        <v>25.269883901904578</v>
      </c>
      <c r="AW94" s="101">
        <f t="shared" si="105"/>
        <v>24.922334691237783</v>
      </c>
      <c r="AX94" s="101">
        <f t="shared" si="105"/>
        <v>24.590730760151281</v>
      </c>
      <c r="AY94" s="101">
        <f t="shared" si="105"/>
        <v>24.273860568869498</v>
      </c>
      <c r="AZ94" s="101">
        <f t="shared" si="105"/>
        <v>23.97063887390518</v>
      </c>
      <c r="BA94" s="101">
        <f t="shared" si="105"/>
        <v>23.680090204390254</v>
      </c>
      <c r="BB94" s="101">
        <f t="shared" si="105"/>
        <v>23.40133491428238</v>
      </c>
      <c r="BC94" s="101">
        <f t="shared" si="105"/>
        <v>23.133577347960838</v>
      </c>
      <c r="BD94" s="101">
        <f t="shared" si="105"/>
        <v>22.876095750107499</v>
      </c>
      <c r="BE94" s="101">
        <f t="shared" si="105"/>
        <v>22.628233623317044</v>
      </c>
      <c r="BF94" s="101">
        <f t="shared" si="105"/>
        <v>22.389392293663125</v>
      </c>
      <c r="BG94" s="101">
        <f t="shared" si="105"/>
        <v>22.159024489199659</v>
      </c>
      <c r="BH94" s="101">
        <f t="shared" si="105"/>
        <v>21.936628771882063</v>
      </c>
      <c r="BI94" s="101">
        <f t="shared" si="105"/>
        <v>21.721744691737022</v>
      </c>
      <c r="BJ94" s="101">
        <f t="shared" si="105"/>
        <v>21.513948554871785</v>
      </c>
      <c r="BK94" s="101">
        <f t="shared" si="105"/>
        <v>21.312849715294703</v>
      </c>
      <c r="BL94" s="101">
        <f t="shared" si="105"/>
        <v>21.118087315442331</v>
      </c>
      <c r="BM94" s="101">
        <f t="shared" si="105"/>
        <v>20.929327412484884</v>
      </c>
      <c r="BN94" s="101">
        <f t="shared" si="105"/>
        <v>20.746260437466109</v>
      </c>
      <c r="BO94" s="101">
        <f t="shared" si="105"/>
        <v>20.568598942557543</v>
      </c>
      <c r="BP94" s="101">
        <f t="shared" si="105"/>
        <v>20.396075598510777</v>
      </c>
      <c r="BQ94" s="101">
        <f t="shared" si="105"/>
        <v>20.22844141004385</v>
      </c>
      <c r="BR94" s="101">
        <f t="shared" si="105"/>
        <v>20.065464121613061</v>
      </c>
      <c r="BS94" s="101">
        <f t="shared" si="105"/>
        <v>19.906926789969166</v>
      </c>
      <c r="BT94" s="101">
        <f t="shared" si="105"/>
        <v>19.752626503215399</v>
      </c>
      <c r="BU94" s="101">
        <f t="shared" si="105"/>
        <v>19.602373228882762</v>
      </c>
      <c r="BV94" s="101">
        <f t="shared" si="105"/>
        <v>19.455988775906615</v>
      </c>
      <c r="BW94" s="101">
        <f t="shared" si="105"/>
        <v>19.313305857399101</v>
      </c>
      <c r="BX94" s="101">
        <f t="shared" si="105"/>
        <v>19.174167242824389</v>
      </c>
      <c r="BY94" s="101">
        <f t="shared" si="105"/>
        <v>19.038424989646856</v>
      </c>
      <c r="BZ94" s="101">
        <f t="shared" si="105"/>
        <v>18.905939745775317</v>
      </c>
      <c r="CA94" s="101">
        <f t="shared" si="105"/>
        <v>18.776580115203569</v>
      </c>
      <c r="CB94" s="101">
        <f t="shared" si="105"/>
        <v>18.650222080174792</v>
      </c>
      <c r="CC94" s="101">
        <f t="shared" si="105"/>
        <v>18.526748473998968</v>
      </c>
      <c r="CD94" s="101">
        <f t="shared" si="105"/>
        <v>18.406048499345697</v>
      </c>
      <c r="CE94" s="101">
        <f t="shared" si="105"/>
        <v>18.288017287437462</v>
      </c>
      <c r="CF94" s="101">
        <f t="shared" si="105"/>
        <v>18.172555494091963</v>
      </c>
      <c r="CG94" s="101">
        <f t="shared" si="105"/>
        <v>18.059568929019139</v>
      </c>
      <c r="CH94" s="101">
        <f t="shared" si="101"/>
        <v>17.948968215177718</v>
      </c>
      <c r="CI94" s="101">
        <f t="shared" si="101"/>
        <v>17.840668475345716</v>
      </c>
      <c r="CJ94" s="101">
        <f t="shared" si="101"/>
        <v>17.73458904336642</v>
      </c>
      <c r="CK94" s="101">
        <f t="shared" si="101"/>
        <v>17.630653197800804</v>
      </c>
      <c r="CL94" s="101">
        <f t="shared" si="101"/>
        <v>17.528787915955604</v>
      </c>
      <c r="CM94" s="101">
        <f t="shared" si="101"/>
        <v>17.428923646465638</v>
      </c>
      <c r="CN94" s="101">
        <f t="shared" si="101"/>
        <v>17.330994098794974</v>
      </c>
      <c r="CO94" s="101">
        <f t="shared" si="101"/>
        <v>17.23493604818562</v>
      </c>
      <c r="CP94" s="101">
        <f t="shared" si="101"/>
        <v>17.140689154728587</v>
      </c>
      <c r="CQ94" s="101">
        <f t="shared" si="101"/>
        <v>17.048195795361643</v>
      </c>
      <c r="CR94" s="101">
        <f t="shared" si="101"/>
        <v>16.957400907713883</v>
      </c>
      <c r="CS94" s="101">
        <f t="shared" si="101"/>
        <v>16.868251844819749</v>
      </c>
      <c r="CT94" s="101">
        <f t="shared" si="101"/>
        <v>16.780698239817639</v>
      </c>
      <c r="CU94" s="101">
        <f t="shared" si="101"/>
        <v>16.694691879830096</v>
      </c>
      <c r="CV94" s="101">
        <f t="shared" si="101"/>
        <v>16.610186588296539</v>
      </c>
      <c r="CW94" s="101">
        <f t="shared" si="101"/>
        <v>16.527138115095514</v>
      </c>
      <c r="CX94" s="101">
        <f t="shared" si="101"/>
        <v>16.445504033852743</v>
      </c>
      <c r="CY94" s="101">
        <f t="shared" si="101"/>
        <v>16.365243645884984</v>
      </c>
      <c r="CZ94" s="101">
        <f t="shared" si="101"/>
        <v>16.286317890277388</v>
      </c>
      <c r="DA94" s="101">
        <f t="shared" si="101"/>
        <v>16.208689259635939</v>
      </c>
      <c r="DB94" s="101">
        <f t="shared" si="101"/>
        <v>16.132321721095273</v>
      </c>
      <c r="DC94" s="101">
        <f t="shared" si="101"/>
        <v>0</v>
      </c>
      <c r="DD94" s="101">
        <f t="shared" si="101"/>
        <v>0</v>
      </c>
      <c r="DE94" s="101">
        <f t="shared" si="101"/>
        <v>0</v>
      </c>
      <c r="DF94" s="174">
        <f t="shared" si="71"/>
        <v>0.16132321721095275</v>
      </c>
      <c r="DH94">
        <f t="shared" si="72"/>
        <v>0.99985011247936184</v>
      </c>
    </row>
    <row r="95" spans="1:112" ht="16.149999999999999" hidden="1" customHeight="1">
      <c r="A95" s="24">
        <f t="shared" si="73"/>
        <v>88</v>
      </c>
      <c r="B95" s="78">
        <f t="shared" si="66"/>
        <v>23.66009030054574</v>
      </c>
      <c r="C95" s="5">
        <f t="shared" si="92"/>
        <v>2987.5205375572318</v>
      </c>
      <c r="D95" s="85">
        <f t="shared" si="68"/>
        <v>33.949097017695813</v>
      </c>
      <c r="E95" s="83">
        <v>86.061735169000002</v>
      </c>
      <c r="F95" s="81">
        <f t="shared" si="93"/>
        <v>29.74778740965931</v>
      </c>
      <c r="G95" s="5">
        <f t="shared" si="94"/>
        <v>3337.2824009387691</v>
      </c>
      <c r="H95" s="86">
        <f t="shared" si="95"/>
        <v>37.923663647031468</v>
      </c>
      <c r="I95" s="67">
        <f t="shared" si="96"/>
        <v>-0.21655616681964548</v>
      </c>
      <c r="J95" s="89">
        <f t="shared" si="82"/>
        <v>23.66009030054574</v>
      </c>
      <c r="K95" s="5">
        <f t="shared" si="97"/>
        <v>2082.0879464480249</v>
      </c>
      <c r="L95" s="81">
        <f t="shared" si="84"/>
        <v>16.072735709546748</v>
      </c>
      <c r="M95" s="75">
        <f t="shared" si="98"/>
        <v>0.15481238273576819</v>
      </c>
      <c r="N95" s="83">
        <f t="shared" si="99"/>
        <v>75.351668071244177</v>
      </c>
      <c r="O95" s="85">
        <f t="shared" si="87"/>
        <v>25.93905016441412</v>
      </c>
      <c r="P95" s="5">
        <f t="shared" si="103"/>
        <v>2282.6364144684426</v>
      </c>
      <c r="Q95" s="94">
        <f t="shared" si="100"/>
        <v>16.072735709546748</v>
      </c>
      <c r="R95" s="8">
        <f t="shared" si="69"/>
        <v>6.0876971091135701</v>
      </c>
      <c r="S95" s="4"/>
      <c r="T95" s="3"/>
      <c r="U95" s="101">
        <f>IF(U$6&gt;$A95,0,U$6^(LN($N95/100)/LN(2))*100)</f>
        <v>75.351668071244177</v>
      </c>
      <c r="V95" s="101">
        <f t="shared" si="105"/>
        <v>63.855279347826631</v>
      </c>
      <c r="W95" s="101">
        <f t="shared" si="105"/>
        <v>56.778738811189598</v>
      </c>
      <c r="X95" s="101">
        <f t="shared" si="105"/>
        <v>51.834448677768904</v>
      </c>
      <c r="Y95" s="101">
        <f t="shared" si="105"/>
        <v>48.116018140140064</v>
      </c>
      <c r="Z95" s="101">
        <f t="shared" si="105"/>
        <v>45.181023601661906</v>
      </c>
      <c r="AA95" s="101">
        <f t="shared" si="105"/>
        <v>42.783726804046275</v>
      </c>
      <c r="AB95" s="101">
        <f t="shared" si="105"/>
        <v>40.774967005889742</v>
      </c>
      <c r="AC95" s="101">
        <f t="shared" si="105"/>
        <v>39.058121714231845</v>
      </c>
      <c r="AD95" s="101">
        <f t="shared" si="105"/>
        <v>37.567404502093709</v>
      </c>
      <c r="AE95" s="101">
        <f t="shared" si="105"/>
        <v>36.256222278057976</v>
      </c>
      <c r="AF95" s="101">
        <f t="shared" si="105"/>
        <v>35.090501696650556</v>
      </c>
      <c r="AG95" s="101">
        <f t="shared" si="105"/>
        <v>34.044654935514778</v>
      </c>
      <c r="AH95" s="101">
        <f t="shared" si="105"/>
        <v>33.099032001595162</v>
      </c>
      <c r="AI95" s="101">
        <f t="shared" si="105"/>
        <v>32.23825180989288</v>
      </c>
      <c r="AJ95" s="101">
        <f t="shared" si="105"/>
        <v>31.450074348966297</v>
      </c>
      <c r="AK95" s="101">
        <f t="shared" si="105"/>
        <v>30.724617794437375</v>
      </c>
      <c r="AL95" s="101">
        <f t="shared" si="105"/>
        <v>30.05380223533114</v>
      </c>
      <c r="AM95" s="101">
        <f t="shared" si="105"/>
        <v>29.430946228970527</v>
      </c>
      <c r="AN95" s="101">
        <f t="shared" si="105"/>
        <v>28.850468833048694</v>
      </c>
      <c r="AO95" s="101">
        <f t="shared" si="105"/>
        <v>28.307665943399286</v>
      </c>
      <c r="AP95" s="101">
        <f t="shared" si="105"/>
        <v>27.798539947052181</v>
      </c>
      <c r="AQ95" s="101">
        <f t="shared" si="105"/>
        <v>27.319668266134727</v>
      </c>
      <c r="AR95" s="101">
        <f t="shared" si="105"/>
        <v>26.868100697282589</v>
      </c>
      <c r="AS95" s="101">
        <f t="shared" si="105"/>
        <v>26.441278362994435</v>
      </c>
      <c r="AT95" s="101">
        <f t="shared" si="105"/>
        <v>26.03696908559504</v>
      </c>
      <c r="AU95" s="101">
        <f t="shared" si="105"/>
        <v>25.653215383009542</v>
      </c>
      <c r="AV95" s="101">
        <f t="shared" si="105"/>
        <v>25.288292267075953</v>
      </c>
      <c r="AW95" s="101">
        <f t="shared" si="105"/>
        <v>24.940672728636873</v>
      </c>
      <c r="AX95" s="101">
        <f t="shared" si="105"/>
        <v>24.608999304398367</v>
      </c>
      <c r="AY95" s="101">
        <f t="shared" si="105"/>
        <v>24.292060495762346</v>
      </c>
      <c r="AZ95" s="101">
        <f t="shared" si="105"/>
        <v>23.988771088539938</v>
      </c>
      <c r="BA95" s="101">
        <f t="shared" si="105"/>
        <v>23.698155631592595</v>
      </c>
      <c r="BB95" s="101">
        <f t="shared" si="105"/>
        <v>23.419334490894098</v>
      </c>
      <c r="BC95" s="101">
        <f t="shared" si="105"/>
        <v>23.151512016622878</v>
      </c>
      <c r="BD95" s="101">
        <f t="shared" si="105"/>
        <v>22.893966454254294</v>
      </c>
      <c r="BE95" s="101">
        <f t="shared" si="105"/>
        <v>22.646041303154885</v>
      </c>
      <c r="BF95" s="101">
        <f t="shared" si="105"/>
        <v>22.407137882950064</v>
      </c>
      <c r="BG95" s="101">
        <f t="shared" si="105"/>
        <v>22.176708912680226</v>
      </c>
      <c r="BH95" s="101">
        <f t="shared" si="105"/>
        <v>21.954252943257817</v>
      </c>
      <c r="BI95" s="101">
        <f t="shared" si="105"/>
        <v>21.739309512076606</v>
      </c>
      <c r="BJ95" s="101">
        <f t="shared" si="105"/>
        <v>21.531454911381729</v>
      </c>
      <c r="BK95" s="101">
        <f t="shared" si="105"/>
        <v>21.330298480386869</v>
      </c>
      <c r="BL95" s="101">
        <f t="shared" si="105"/>
        <v>21.135479346045127</v>
      </c>
      <c r="BM95" s="101">
        <f t="shared" si="105"/>
        <v>20.946663549554977</v>
      </c>
      <c r="BN95" s="101">
        <f t="shared" si="105"/>
        <v>20.763541505664911</v>
      </c>
      <c r="BO95" s="101">
        <f t="shared" si="105"/>
        <v>20.585825750062874</v>
      </c>
      <c r="BP95" s="101">
        <f t="shared" si="105"/>
        <v>20.413248936939301</v>
      </c>
      <c r="BQ95" s="101">
        <f t="shared" si="105"/>
        <v>20.245562054464017</v>
      </c>
      <c r="BR95" s="101">
        <f t="shared" si="105"/>
        <v>20.082532830631596</v>
      </c>
      <c r="BS95" s="101">
        <f t="shared" si="105"/>
        <v>19.923944305877271</v>
      </c>
      <c r="BT95" s="101">
        <f t="shared" si="105"/>
        <v>19.769593552182801</v>
      </c>
      <c r="BU95" s="101">
        <f t="shared" si="105"/>
        <v>19.619290521190035</v>
      </c>
      <c r="BV95" s="101">
        <f t="shared" si="105"/>
        <v>19.472857006207605</v>
      </c>
      <c r="BW95" s="101">
        <f t="shared" si="105"/>
        <v>19.330125705006694</v>
      </c>
      <c r="BX95" s="101">
        <f t="shared" si="105"/>
        <v>19.190939372014064</v>
      </c>
      <c r="BY95" s="101">
        <f t="shared" si="105"/>
        <v>19.055150049973182</v>
      </c>
      <c r="BZ95" s="101">
        <f t="shared" si="105"/>
        <v>18.922618372397686</v>
      </c>
      <c r="CA95" s="101">
        <f t="shared" si="105"/>
        <v>18.793212929217781</v>
      </c>
      <c r="CB95" s="101">
        <f t="shared" si="105"/>
        <v>18.66680968894789</v>
      </c>
      <c r="CC95" s="101">
        <f t="shared" si="105"/>
        <v>18.543291471505043</v>
      </c>
      <c r="CD95" s="101">
        <f t="shared" si="105"/>
        <v>18.422547466500902</v>
      </c>
      <c r="CE95" s="101">
        <f t="shared" si="105"/>
        <v>18.30447279243268</v>
      </c>
      <c r="CF95" s="101">
        <f t="shared" si="105"/>
        <v>18.188968092721964</v>
      </c>
      <c r="CG95" s="101">
        <f t="shared" si="105"/>
        <v>18.075939165007206</v>
      </c>
      <c r="CH95" s="101">
        <f t="shared" si="101"/>
        <v>17.965296620494964</v>
      </c>
      <c r="CI95" s="101">
        <f t="shared" si="101"/>
        <v>17.856955570524509</v>
      </c>
      <c r="CJ95" s="101">
        <f t="shared" si="101"/>
        <v>17.750835337807345</v>
      </c>
      <c r="CK95" s="101">
        <f t="shared" si="101"/>
        <v>17.64685919007292</v>
      </c>
      <c r="CL95" s="101">
        <f t="shared" si="101"/>
        <v>17.544954094089615</v>
      </c>
      <c r="CM95" s="101">
        <f t="shared" si="101"/>
        <v>17.445050488239879</v>
      </c>
      <c r="CN95" s="101">
        <f t="shared" si="101"/>
        <v>17.347082072014057</v>
      </c>
      <c r="CO95" s="101">
        <f t="shared" si="101"/>
        <v>17.25098561095168</v>
      </c>
      <c r="CP95" s="101">
        <f t="shared" si="101"/>
        <v>17.156700755705153</v>
      </c>
      <c r="CQ95" s="101">
        <f t="shared" si="101"/>
        <v>17.064169874030128</v>
      </c>
      <c r="CR95" s="101">
        <f t="shared" si="101"/>
        <v>16.973337894622752</v>
      </c>
      <c r="CS95" s="101">
        <f t="shared" si="101"/>
        <v>16.884152161826542</v>
      </c>
      <c r="CT95" s="101">
        <f t="shared" si="101"/>
        <v>16.796562300323782</v>
      </c>
      <c r="CU95" s="101">
        <f t="shared" si="101"/>
        <v>16.710520089008831</v>
      </c>
      <c r="CV95" s="101">
        <f t="shared" si="101"/>
        <v>16.625979343313972</v>
      </c>
      <c r="CW95" s="101">
        <f t="shared" si="101"/>
        <v>16.542895805324985</v>
      </c>
      <c r="CX95" s="101">
        <f t="shared" si="101"/>
        <v>16.46122704108268</v>
      </c>
      <c r="CY95" s="101">
        <f t="shared" si="101"/>
        <v>16.380932344520378</v>
      </c>
      <c r="CZ95" s="101">
        <f t="shared" si="101"/>
        <v>16.301972647535095</v>
      </c>
      <c r="DA95" s="101">
        <f t="shared" si="101"/>
        <v>16.224310435733965</v>
      </c>
      <c r="DB95" s="101">
        <f t="shared" si="101"/>
        <v>16.147909669436185</v>
      </c>
      <c r="DC95" s="101">
        <f t="shared" si="101"/>
        <v>16.072735709546748</v>
      </c>
      <c r="DD95" s="101">
        <f t="shared" si="101"/>
        <v>0</v>
      </c>
      <c r="DE95" s="101">
        <f t="shared" si="101"/>
        <v>0</v>
      </c>
      <c r="DF95" s="174">
        <f t="shared" si="71"/>
        <v>0.16072735709546748</v>
      </c>
      <c r="DH95">
        <f t="shared" si="72"/>
        <v>0.99985251949138543</v>
      </c>
    </row>
    <row r="96" spans="1:112" ht="16.149999999999999" hidden="1" customHeight="1">
      <c r="A96" s="24">
        <f t="shared" si="73"/>
        <v>89</v>
      </c>
      <c r="B96" s="78">
        <f t="shared" si="66"/>
        <v>23.574179658933506</v>
      </c>
      <c r="C96" s="5">
        <f t="shared" si="92"/>
        <v>3011.0947172161655</v>
      </c>
      <c r="D96" s="85">
        <f t="shared" si="68"/>
        <v>33.832524912541182</v>
      </c>
      <c r="E96" s="83">
        <v>86.061735169000002</v>
      </c>
      <c r="F96" s="81">
        <f t="shared" si="93"/>
        <v>29.67467036340139</v>
      </c>
      <c r="G96" s="5">
        <f t="shared" si="94"/>
        <v>3366.9570713021726</v>
      </c>
      <c r="H96" s="86">
        <f t="shared" si="95"/>
        <v>37.830978329237894</v>
      </c>
      <c r="I96" s="67">
        <f t="shared" si="96"/>
        <v>-0.21655616681964548</v>
      </c>
      <c r="J96" s="89">
        <f t="shared" si="82"/>
        <v>23.574179658933506</v>
      </c>
      <c r="K96" s="5">
        <f t="shared" si="97"/>
        <v>2098.1019896450821</v>
      </c>
      <c r="L96" s="81">
        <f t="shared" si="84"/>
        <v>16.014043197055372</v>
      </c>
      <c r="M96" s="75">
        <f t="shared" si="98"/>
        <v>0.15442266280111014</v>
      </c>
      <c r="N96" s="83">
        <f t="shared" si="99"/>
        <v>75.362782612754515</v>
      </c>
      <c r="O96" s="85">
        <f t="shared" si="87"/>
        <v>25.844219134876347</v>
      </c>
      <c r="P96" s="5">
        <f t="shared" si="103"/>
        <v>2300.1355030039949</v>
      </c>
      <c r="Q96" s="94">
        <f t="shared" si="100"/>
        <v>16.01404319705539</v>
      </c>
      <c r="R96" s="8">
        <f t="shared" si="69"/>
        <v>6.1004907044678838</v>
      </c>
      <c r="S96" s="4"/>
      <c r="T96" s="3"/>
      <c r="U96" s="101">
        <f>IF(U$6&gt;$A96,0,U$6^(LN($N96/100)/LN(2))*100)</f>
        <v>75.362782612754515</v>
      </c>
      <c r="V96" s="101">
        <f t="shared" si="105"/>
        <v>63.870208433744565</v>
      </c>
      <c r="W96" s="101">
        <f t="shared" si="105"/>
        <v>56.795490031372942</v>
      </c>
      <c r="X96" s="101">
        <f t="shared" si="105"/>
        <v>51.852203170606003</v>
      </c>
      <c r="Y96" s="101">
        <f t="shared" si="105"/>
        <v>48.13436633623612</v>
      </c>
      <c r="Z96" s="101">
        <f t="shared" si="105"/>
        <v>45.1997351599532</v>
      </c>
      <c r="AA96" s="101">
        <f t="shared" si="105"/>
        <v>42.802661686192259</v>
      </c>
      <c r="AB96" s="101">
        <f t="shared" si="105"/>
        <v>40.794035253699768</v>
      </c>
      <c r="AC96" s="101">
        <f t="shared" si="105"/>
        <v>39.077263155387605</v>
      </c>
      <c r="AD96" s="101">
        <f t="shared" si="105"/>
        <v>37.586577648843303</v>
      </c>
      <c r="AE96" s="101">
        <f t="shared" si="105"/>
        <v>36.275397864004525</v>
      </c>
      <c r="AF96" s="101">
        <f t="shared" si="105"/>
        <v>35.109658722511213</v>
      </c>
      <c r="AG96" s="101">
        <f t="shared" si="105"/>
        <v>34.063778150136301</v>
      </c>
      <c r="AH96" s="101">
        <f t="shared" si="105"/>
        <v>33.118110242554764</v>
      </c>
      <c r="AI96" s="101">
        <f t="shared" si="105"/>
        <v>32.257276879037839</v>
      </c>
      <c r="AJ96" s="101">
        <f t="shared" si="105"/>
        <v>31.469040231867972</v>
      </c>
      <c r="AK96" s="101">
        <f t="shared" si="105"/>
        <v>30.743520107216199</v>
      </c>
      <c r="AL96" s="101">
        <f t="shared" si="105"/>
        <v>30.072637825493832</v>
      </c>
      <c r="AM96" s="101">
        <f t="shared" si="105"/>
        <v>29.449712882808782</v>
      </c>
      <c r="AN96" s="101">
        <f t="shared" si="105"/>
        <v>28.869165058162643</v>
      </c>
      <c r="AO96" s="101">
        <f t="shared" si="105"/>
        <v>28.326290805071952</v>
      </c>
      <c r="AP96" s="101">
        <f t="shared" si="105"/>
        <v>27.8170929438032</v>
      </c>
      <c r="AQ96" s="101">
        <f t="shared" si="105"/>
        <v>27.338149234161531</v>
      </c>
      <c r="AR96" s="101">
        <f t="shared" si="105"/>
        <v>26.886509736458038</v>
      </c>
      <c r="AS96" s="101">
        <f t="shared" si="105"/>
        <v>26.459615779126139</v>
      </c>
      <c r="AT96" s="101">
        <f t="shared" si="105"/>
        <v>26.055235345073278</v>
      </c>
      <c r="AU96" s="101">
        <f t="shared" si="105"/>
        <v>25.671411076978195</v>
      </c>
      <c r="AV96" s="101">
        <f t="shared" si="105"/>
        <v>25.306418082983402</v>
      </c>
      <c r="AW96" s="101">
        <f t="shared" si="105"/>
        <v>24.958729427548931</v>
      </c>
      <c r="AX96" s="101">
        <f t="shared" si="105"/>
        <v>24.626987702840378</v>
      </c>
      <c r="AY96" s="101">
        <f t="shared" si="105"/>
        <v>24.30998145114361</v>
      </c>
      <c r="AZ96" s="101">
        <f t="shared" si="105"/>
        <v>24.00662548742747</v>
      </c>
      <c r="BA96" s="101">
        <f t="shared" si="105"/>
        <v>23.715944380262918</v>
      </c>
      <c r="BB96" s="101">
        <f t="shared" si="105"/>
        <v>23.437058507714767</v>
      </c>
      <c r="BC96" s="101">
        <f t="shared" si="105"/>
        <v>23.169172225909815</v>
      </c>
      <c r="BD96" s="101">
        <f t="shared" si="105"/>
        <v>22.911563781324112</v>
      </c>
      <c r="BE96" s="101">
        <f t="shared" si="105"/>
        <v>22.663576670347901</v>
      </c>
      <c r="BF96" s="101">
        <f t="shared" si="105"/>
        <v>22.424612206444301</v>
      </c>
      <c r="BG96" s="101">
        <f t="shared" si="105"/>
        <v>22.19412309995154</v>
      </c>
      <c r="BH96" s="101">
        <f t="shared" si="105"/>
        <v>21.971607891069009</v>
      </c>
      <c r="BI96" s="101">
        <f t="shared" si="105"/>
        <v>21.756606104900399</v>
      </c>
      <c r="BJ96" s="101">
        <f t="shared" si="105"/>
        <v>21.548694020180047</v>
      </c>
      <c r="BK96" s="101">
        <f t="shared" si="105"/>
        <v>21.347480961683054</v>
      </c>
      <c r="BL96" s="101">
        <f t="shared" si="105"/>
        <v>21.152606041237039</v>
      </c>
      <c r="BM96" s="101">
        <f t="shared" si="105"/>
        <v>20.963735284426281</v>
      </c>
      <c r="BN96" s="101">
        <f t="shared" si="105"/>
        <v>20.780559090059199</v>
      </c>
      <c r="BO96" s="101">
        <f t="shared" si="105"/>
        <v>20.602789977691565</v>
      </c>
      <c r="BP96" s="101">
        <f t="shared" si="105"/>
        <v>20.430160585299092</v>
      </c>
      <c r="BQ96" s="101">
        <f t="shared" si="105"/>
        <v>20.262421884843945</v>
      </c>
      <c r="BR96" s="101">
        <f t="shared" si="105"/>
        <v>20.099341588193013</v>
      </c>
      <c r="BS96" s="101">
        <f t="shared" si="105"/>
        <v>19.94070271979292</v>
      </c>
      <c r="BT96" s="101">
        <f t="shared" si="105"/>
        <v>19.786302335823471</v>
      </c>
      <c r="BU96" s="101">
        <f t="shared" si="105"/>
        <v>19.635950372349161</v>
      </c>
      <c r="BV96" s="101">
        <f t="shared" si="105"/>
        <v>19.489468607355811</v>
      </c>
      <c r="BW96" s="101">
        <f t="shared" si="105"/>
        <v>19.346689723569654</v>
      </c>
      <c r="BX96" s="101">
        <f t="shared" si="105"/>
        <v>19.20745646066802</v>
      </c>
      <c r="BY96" s="101">
        <f t="shared" si="105"/>
        <v>19.071620846953579</v>
      </c>
      <c r="BZ96" s="101">
        <f t="shared" si="105"/>
        <v>18.939043501816986</v>
      </c>
      <c r="CA96" s="101">
        <f t="shared" si="105"/>
        <v>18.809593001389299</v>
      </c>
      <c r="CB96" s="101">
        <f t="shared" si="105"/>
        <v>18.683145300712962</v>
      </c>
      <c r="CC96" s="101">
        <f t="shared" si="105"/>
        <v>18.559583206561381</v>
      </c>
      <c r="CD96" s="101">
        <f t="shared" si="105"/>
        <v>18.438795895730237</v>
      </c>
      <c r="CE96" s="101">
        <f t="shared" si="105"/>
        <v>18.320678474226309</v>
      </c>
      <c r="CF96" s="101">
        <f t="shared" si="105"/>
        <v>18.205131573302914</v>
      </c>
      <c r="CG96" s="101">
        <f t="shared" ref="CG96:DE97" si="106">IF(CG$6&gt;$A96,0,CG$6^(LN($N96/100)/LN(2))*100)</f>
        <v>18.092060978748087</v>
      </c>
      <c r="CH96" s="101">
        <f t="shared" si="106"/>
        <v>17.981377290230689</v>
      </c>
      <c r="CI96" s="101">
        <f t="shared" si="106"/>
        <v>17.87299560785932</v>
      </c>
      <c r="CJ96" s="101">
        <f t="shared" si="106"/>
        <v>17.766835243415557</v>
      </c>
      <c r="CK96" s="101">
        <f t="shared" si="106"/>
        <v>17.662819453993166</v>
      </c>
      <c r="CL96" s="101">
        <f t="shared" si="106"/>
        <v>17.560875196012198</v>
      </c>
      <c r="CM96" s="101">
        <f t="shared" si="106"/>
        <v>17.46093289778711</v>
      </c>
      <c r="CN96" s="101">
        <f t="shared" si="106"/>
        <v>17.362926249013444</v>
      </c>
      <c r="CO96" s="101">
        <f t="shared" si="106"/>
        <v>17.266792005701888</v>
      </c>
      <c r="CP96" s="101">
        <f t="shared" si="106"/>
        <v>17.172469809234773</v>
      </c>
      <c r="CQ96" s="101">
        <f t="shared" si="106"/>
        <v>17.079902018349237</v>
      </c>
      <c r="CR96" s="101">
        <f t="shared" si="106"/>
        <v>16.989033552967335</v>
      </c>
      <c r="CS96" s="101">
        <f t="shared" si="106"/>
        <v>16.899811748895832</v>
      </c>
      <c r="CT96" s="101">
        <f t="shared" si="106"/>
        <v>16.812186222510714</v>
      </c>
      <c r="CU96" s="101">
        <f t="shared" si="106"/>
        <v>16.726108744623616</v>
      </c>
      <c r="CV96" s="101">
        <f t="shared" si="106"/>
        <v>16.641533122800993</v>
      </c>
      <c r="CW96" s="101">
        <f t="shared" si="106"/>
        <v>16.558415091473154</v>
      </c>
      <c r="CX96" s="101">
        <f t="shared" si="106"/>
        <v>16.476712209229426</v>
      </c>
      <c r="CY96" s="101">
        <f t="shared" si="106"/>
        <v>16.396383762749366</v>
      </c>
      <c r="CZ96" s="101">
        <f t="shared" si="106"/>
        <v>16.31739067686792</v>
      </c>
      <c r="DA96" s="101">
        <f t="shared" si="106"/>
        <v>16.239695430315926</v>
      </c>
      <c r="DB96" s="101">
        <f t="shared" si="106"/>
        <v>16.163261976716328</v>
      </c>
      <c r="DC96" s="101">
        <f t="shared" si="106"/>
        <v>16.088055670452352</v>
      </c>
      <c r="DD96" s="101">
        <f t="shared" si="106"/>
        <v>16.01404319705539</v>
      </c>
      <c r="DE96" s="101">
        <f t="shared" si="106"/>
        <v>0</v>
      </c>
      <c r="DF96" s="174">
        <f t="shared" si="71"/>
        <v>0.16014043197055389</v>
      </c>
      <c r="DH96">
        <f t="shared" si="72"/>
        <v>0.99985485994719803</v>
      </c>
    </row>
    <row r="97" spans="1:112" ht="16.149999999999999" hidden="1" customHeight="1">
      <c r="A97" s="24">
        <f t="shared" si="73"/>
        <v>90</v>
      </c>
      <c r="B97" s="78">
        <f t="shared" si="66"/>
        <v>23.489535672876091</v>
      </c>
      <c r="C97" s="5">
        <f>B97+C96</f>
        <v>3034.5842528890416</v>
      </c>
      <c r="D97" s="85">
        <f t="shared" si="68"/>
        <v>33.717602809878244</v>
      </c>
      <c r="E97" s="83">
        <v>83.717016501890001</v>
      </c>
      <c r="F97" s="81">
        <f t="shared" si="93"/>
        <v>23.489535672891648</v>
      </c>
      <c r="G97" s="5">
        <f t="shared" si="94"/>
        <v>2838.9690984734161</v>
      </c>
      <c r="H97" s="86">
        <f t="shared" si="95"/>
        <v>31.54410109414907</v>
      </c>
      <c r="I97" s="67">
        <f t="shared" si="96"/>
        <v>-0.25640719698968617</v>
      </c>
      <c r="J97" s="89">
        <f>$A97^(LN($O$2)/LN(2))*100</f>
        <v>23.489535672876091</v>
      </c>
      <c r="K97" s="5">
        <f t="shared" si="97"/>
        <v>2114.0582105588483</v>
      </c>
      <c r="L97" s="81">
        <f>($A97^(1+(LN($O$2)/LN(2))) -($A97-1)^(1+(LN($O$2)/LN(2))))*100</f>
        <v>15.956220913766828</v>
      </c>
      <c r="M97" s="75">
        <f t="shared" si="98"/>
        <v>0.15403922195426356</v>
      </c>
      <c r="N97" s="83">
        <f t="shared" si="99"/>
        <v>75.373722358797551</v>
      </c>
      <c r="O97" s="85">
        <f t="shared" si="87"/>
        <v>25.750770534066977</v>
      </c>
      <c r="P97" s="5">
        <f t="shared" si="103"/>
        <v>2317.5693480660279</v>
      </c>
      <c r="Q97" s="94">
        <f>$A97^(LN(N97/100)/LN(2))*100</f>
        <v>15.956220913766808</v>
      </c>
      <c r="R97" s="8">
        <f t="shared" si="69"/>
        <v>1.5557333199467394E-11</v>
      </c>
      <c r="S97" s="9"/>
      <c r="U97" s="101">
        <f>IF(U$6&gt;$A97,0,U$6^(LN($N97/100)/LN(2))*100)</f>
        <v>75.373722358797536</v>
      </c>
      <c r="V97" s="101">
        <f t="shared" ref="V97:CG97" si="107">IF(V$6&gt;$A97,0,V$6^(LN($N97/100)/LN(2))*100)</f>
        <v>63.884903991631845</v>
      </c>
      <c r="W97" s="101">
        <f t="shared" si="107"/>
        <v>56.81198022221097</v>
      </c>
      <c r="X97" s="101">
        <f t="shared" si="107"/>
        <v>51.869681823703608</v>
      </c>
      <c r="Y97" s="101">
        <f t="shared" si="107"/>
        <v>48.152430163836961</v>
      </c>
      <c r="Z97" s="101">
        <f t="shared" si="107"/>
        <v>45.218157317659639</v>
      </c>
      <c r="AA97" s="101">
        <f t="shared" si="107"/>
        <v>42.821304239224268</v>
      </c>
      <c r="AB97" s="101">
        <f t="shared" si="107"/>
        <v>40.812809580200188</v>
      </c>
      <c r="AC97" s="101">
        <f t="shared" si="107"/>
        <v>39.096109966190021</v>
      </c>
      <c r="AD97" s="101">
        <f t="shared" si="107"/>
        <v>37.605456057040961</v>
      </c>
      <c r="AE97" s="101">
        <f t="shared" si="107"/>
        <v>36.294279020704359</v>
      </c>
      <c r="AF97" s="101">
        <f t="shared" si="107"/>
        <v>35.128521922827247</v>
      </c>
      <c r="AG97" s="101">
        <f t="shared" si="107"/>
        <v>34.082608352377072</v>
      </c>
      <c r="AH97" s="101">
        <f t="shared" si="107"/>
        <v>33.136896433837968</v>
      </c>
      <c r="AI97" s="101">
        <f t="shared" si="107"/>
        <v>32.276010967688897</v>
      </c>
      <c r="AJ97" s="101">
        <f t="shared" si="107"/>
        <v>31.487716278512234</v>
      </c>
      <c r="AK97" s="101">
        <f t="shared" si="107"/>
        <v>30.762133779804824</v>
      </c>
      <c r="AL97" s="101">
        <f t="shared" si="107"/>
        <v>30.091186006023623</v>
      </c>
      <c r="AM97" s="101">
        <f t="shared" si="107"/>
        <v>29.468193379006252</v>
      </c>
      <c r="AN97" s="101">
        <f t="shared" si="107"/>
        <v>28.887576389171915</v>
      </c>
      <c r="AO97" s="101">
        <f t="shared" si="107"/>
        <v>28.344632040193662</v>
      </c>
      <c r="AP97" s="101">
        <f t="shared" si="107"/>
        <v>27.835363579833398</v>
      </c>
      <c r="AQ97" s="101">
        <f t="shared" si="107"/>
        <v>27.356349101193</v>
      </c>
      <c r="AR97" s="101">
        <f t="shared" si="107"/>
        <v>26.904638924922487</v>
      </c>
      <c r="AS97" s="101">
        <f t="shared" si="107"/>
        <v>26.477674582861138</v>
      </c>
      <c r="AT97" s="101">
        <f t="shared" si="107"/>
        <v>26.073224216598419</v>
      </c>
      <c r="AU97" s="101">
        <f t="shared" si="107"/>
        <v>25.689330592157038</v>
      </c>
      <c r="AV97" s="101">
        <f t="shared" si="107"/>
        <v>25.324268912959809</v>
      </c>
      <c r="AW97" s="101">
        <f t="shared" si="107"/>
        <v>24.976512316363308</v>
      </c>
      <c r="AX97" s="101">
        <f t="shared" si="107"/>
        <v>24.644703449511194</v>
      </c>
      <c r="AY97" s="101">
        <f t="shared" si="107"/>
        <v>24.32763089528088</v>
      </c>
      <c r="AZ97" s="101">
        <f t="shared" si="107"/>
        <v>24.024209497655924</v>
      </c>
      <c r="BA97" s="101">
        <f t="shared" si="107"/>
        <v>23.733463844891713</v>
      </c>
      <c r="BB97" s="101">
        <f t="shared" si="107"/>
        <v>23.454514327211808</v>
      </c>
      <c r="BC97" s="101">
        <f t="shared" si="107"/>
        <v>23.186565306831959</v>
      </c>
      <c r="BD97" s="101">
        <f t="shared" si="107"/>
        <v>22.92889503142619</v>
      </c>
      <c r="BE97" s="101">
        <f t="shared" si="107"/>
        <v>22.680846994649585</v>
      </c>
      <c r="BF97" s="101">
        <f t="shared" si="107"/>
        <v>22.441822504077535</v>
      </c>
      <c r="BG97" s="101">
        <f t="shared" si="107"/>
        <v>22.21127426164573</v>
      </c>
      <c r="BH97" s="101">
        <f t="shared" si="107"/>
        <v>21.98870079715844</v>
      </c>
      <c r="BI97" s="101">
        <f t="shared" si="107"/>
        <v>21.773641623759989</v>
      </c>
      <c r="BJ97" s="101">
        <f t="shared" si="107"/>
        <v>21.565673007013121</v>
      </c>
      <c r="BK97" s="101">
        <f t="shared" si="107"/>
        <v>21.364404257598345</v>
      </c>
      <c r="BL97" s="101">
        <f t="shared" si="107"/>
        <v>21.169474472563866</v>
      </c>
      <c r="BM97" s="101">
        <f t="shared" si="107"/>
        <v>20.980549662225478</v>
      </c>
      <c r="BN97" s="101">
        <f t="shared" si="107"/>
        <v>20.797320209795185</v>
      </c>
      <c r="BO97" s="101">
        <f t="shared" si="107"/>
        <v>20.619498619036619</v>
      </c>
      <c r="BP97" s="101">
        <f t="shared" si="107"/>
        <v>20.446817512046163</v>
      </c>
      <c r="BQ97" s="101">
        <f t="shared" si="107"/>
        <v>20.279027844908047</v>
      </c>
      <c r="BR97" s="101">
        <f t="shared" si="107"/>
        <v>20.115897313684979</v>
      </c>
      <c r="BS97" s="101">
        <f t="shared" si="107"/>
        <v>19.957208927151658</v>
      </c>
      <c r="BT97" s="101">
        <f t="shared" si="107"/>
        <v>19.802759725995468</v>
      </c>
      <c r="BU97" s="101">
        <f t="shared" si="107"/>
        <v>19.652359631005663</v>
      </c>
      <c r="BV97" s="101">
        <f t="shared" si="107"/>
        <v>19.505830405139822</v>
      </c>
      <c r="BW97" s="101">
        <f t="shared" si="107"/>
        <v>19.363004716366081</v>
      </c>
      <c r="BX97" s="101">
        <f t="shared" si="107"/>
        <v>19.223725289891551</v>
      </c>
      <c r="BY97" s="101">
        <f t="shared" si="107"/>
        <v>19.087844139849601</v>
      </c>
      <c r="BZ97" s="101">
        <f t="shared" si="107"/>
        <v>18.955221871771833</v>
      </c>
      <c r="CA97" s="101">
        <f t="shared" si="107"/>
        <v>18.825727048246563</v>
      </c>
      <c r="CB97" s="101">
        <f t="shared" si="107"/>
        <v>18.699235611093297</v>
      </c>
      <c r="CC97" s="101">
        <f t="shared" si="107"/>
        <v>18.575630354183566</v>
      </c>
      <c r="CD97" s="101">
        <f t="shared" si="107"/>
        <v>18.454800441731791</v>
      </c>
      <c r="CE97" s="101">
        <f t="shared" si="107"/>
        <v>18.336640967482065</v>
      </c>
      <c r="CF97" s="101">
        <f t="shared" si="107"/>
        <v>18.22105255074046</v>
      </c>
      <c r="CG97" s="101">
        <f t="shared" si="107"/>
        <v>18.107940965659051</v>
      </c>
      <c r="CH97" s="101">
        <f t="shared" si="106"/>
        <v>17.997216800577068</v>
      </c>
      <c r="CI97" s="101">
        <f t="shared" si="106"/>
        <v>17.888795144574274</v>
      </c>
      <c r="CJ97" s="101">
        <f t="shared" si="106"/>
        <v>17.782595298698226</v>
      </c>
      <c r="CK97" s="101">
        <f t="shared" si="106"/>
        <v>17.678540509597017</v>
      </c>
      <c r="CL97" s="101">
        <f t="shared" si="106"/>
        <v>17.576557723526744</v>
      </c>
      <c r="CM97" s="101">
        <f t="shared" si="106"/>
        <v>17.476577358912799</v>
      </c>
      <c r="CN97" s="101">
        <f t="shared" si="106"/>
        <v>17.378533095829518</v>
      </c>
      <c r="CO97" s="101">
        <f t="shared" si="106"/>
        <v>17.282361680927302</v>
      </c>
      <c r="CP97" s="101">
        <f t="shared" si="106"/>
        <v>17.188002746481942</v>
      </c>
      <c r="CQ97" s="101">
        <f t="shared" si="106"/>
        <v>17.095398642370853</v>
      </c>
      <c r="CR97" s="101">
        <f t="shared" si="106"/>
        <v>17.00449427989615</v>
      </c>
      <c r="CS97" s="101">
        <f t="shared" si="106"/>
        <v>16.915236986477549</v>
      </c>
      <c r="CT97" s="101">
        <f t="shared" si="106"/>
        <v>16.8275763703301</v>
      </c>
      <c r="CU97" s="101">
        <f t="shared" si="106"/>
        <v>16.741464194323914</v>
      </c>
      <c r="CV97" s="101">
        <f t="shared" si="106"/>
        <v>16.656854258296804</v>
      </c>
      <c r="CW97" s="101">
        <f t="shared" si="106"/>
        <v>16.573702289156898</v>
      </c>
      <c r="CX97" s="101">
        <f t="shared" si="106"/>
        <v>16.491965838171545</v>
      </c>
      <c r="CY97" s="101">
        <f t="shared" si="106"/>
        <v>16.411604184892436</v>
      </c>
      <c r="CZ97" s="101">
        <f t="shared" si="106"/>
        <v>16.332578247214823</v>
      </c>
      <c r="DA97" s="101">
        <f t="shared" si="106"/>
        <v>16.254850497112216</v>
      </c>
      <c r="DB97" s="101">
        <f t="shared" si="106"/>
        <v>16.178384881627046</v>
      </c>
      <c r="DC97" s="101">
        <f t="shared" si="106"/>
        <v>16.103146748733298</v>
      </c>
      <c r="DD97" s="101">
        <f t="shared" si="106"/>
        <v>16.029102777719178</v>
      </c>
      <c r="DE97" s="101">
        <f t="shared" si="106"/>
        <v>15.956220913766808</v>
      </c>
      <c r="DF97" s="174">
        <f t="shared" si="71"/>
        <v>0.15956220913766808</v>
      </c>
      <c r="DH97" t="e">
        <f t="shared" si="72"/>
        <v>#DIV/0!</v>
      </c>
    </row>
    <row r="98" spans="1:112" ht="7.9" hidden="1" customHeight="1">
      <c r="A98" s="24"/>
      <c r="B98" s="78"/>
      <c r="C98" s="107"/>
      <c r="D98" s="108"/>
      <c r="E98" s="83"/>
      <c r="F98" s="81"/>
      <c r="G98" s="5"/>
      <c r="H98" s="86"/>
      <c r="I98" s="67"/>
      <c r="J98" s="89"/>
      <c r="K98" s="5"/>
      <c r="L98" s="81"/>
      <c r="M98" s="75"/>
      <c r="N98" s="83"/>
      <c r="O98" s="86"/>
      <c r="P98" s="49"/>
      <c r="Q98" s="95"/>
      <c r="R98" s="8"/>
      <c r="S98" s="9"/>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0"/>
      <c r="BR98" s="100"/>
      <c r="BS98" s="100"/>
      <c r="BT98" s="100"/>
      <c r="BU98" s="100"/>
      <c r="BV98" s="100"/>
      <c r="BW98" s="100"/>
      <c r="BX98" s="100"/>
      <c r="BY98" s="100"/>
      <c r="BZ98" s="100"/>
      <c r="CA98" s="100"/>
      <c r="CB98" s="100"/>
      <c r="CC98" s="100"/>
      <c r="CD98" s="100"/>
      <c r="CE98" s="100"/>
      <c r="CF98" s="100"/>
      <c r="CG98" s="100"/>
      <c r="CH98" s="100"/>
      <c r="CI98" s="100"/>
      <c r="CJ98" s="100"/>
      <c r="CK98" s="100"/>
      <c r="CL98" s="100"/>
      <c r="CM98" s="100"/>
      <c r="CN98" s="100"/>
      <c r="CO98" s="100"/>
      <c r="CP98" s="100"/>
      <c r="CQ98" s="100"/>
      <c r="CR98" s="100"/>
      <c r="CS98" s="100"/>
      <c r="CT98" s="100"/>
      <c r="CU98" s="100"/>
      <c r="CV98" s="100"/>
      <c r="CW98" s="100"/>
      <c r="CX98" s="100"/>
      <c r="CY98" s="100"/>
      <c r="CZ98" s="100"/>
      <c r="DA98" s="100"/>
      <c r="DB98" s="100"/>
      <c r="DC98" s="100"/>
      <c r="DD98" s="100"/>
      <c r="DE98" s="100"/>
      <c r="DF98" s="174">
        <f t="shared" si="71"/>
        <v>0</v>
      </c>
      <c r="DH98">
        <f t="shared" si="72"/>
        <v>0</v>
      </c>
    </row>
    <row r="99" spans="1:112" ht="16.149999999999999" hidden="1" customHeight="1">
      <c r="A99" s="24">
        <v>20</v>
      </c>
      <c r="B99" s="78">
        <f t="shared" ref="B99:B106" si="108">A99^(LN($F$2)/LN(2))*100</f>
        <v>38.120789991217968</v>
      </c>
      <c r="C99" s="107"/>
      <c r="D99" s="108"/>
      <c r="E99" s="83">
        <v>84.988945811169998</v>
      </c>
      <c r="F99" s="81">
        <f t="shared" ref="F99:F106" si="109">(A99^(1+I99)-(A99-1)^(1+I99))*100</f>
        <v>38.120789991235426</v>
      </c>
      <c r="G99" s="5">
        <f t="shared" ref="G99:G106" si="110">A99*H99</f>
        <v>990.237914570567</v>
      </c>
      <c r="H99" s="86">
        <f t="shared" ref="H99:H106" si="111">A99^(I99)*100</f>
        <v>49.511895728528351</v>
      </c>
      <c r="I99" s="67">
        <f t="shared" ref="I99:I111" si="112">LN(E99/100)/LN(2)</f>
        <v>-0.2346528872899345</v>
      </c>
      <c r="J99" s="89">
        <f t="shared" ref="J99:J111" si="113">$A99^(LN($O$2)/LN(2))*100</f>
        <v>38.120789991217968</v>
      </c>
      <c r="K99" s="5">
        <f t="shared" ref="K99:K106" si="114">A99*J99</f>
        <v>762.4157998243594</v>
      </c>
      <c r="L99" s="81">
        <f t="shared" ref="L99:L111" si="115">($A99^(1+(LN($O$2)/LN(2))) -($A99-1)^(1+(LN($O$2)/LN(2))))*100</f>
        <v>26.06139282474107</v>
      </c>
      <c r="M99" s="75">
        <f t="shared" ref="M99:M111" si="116">LN(2)/LN(A99)</f>
        <v>0.23137821315975918</v>
      </c>
      <c r="N99" s="83">
        <f t="shared" ref="N99:N111" si="117">(L99/100)^M99*100</f>
        <v>73.261291999407348</v>
      </c>
      <c r="O99" s="86"/>
      <c r="P99" s="49"/>
      <c r="Q99" s="95"/>
      <c r="R99" s="8">
        <f t="shared" ref="R99:R106" si="118">F99-B99</f>
        <v>1.7458035017625662E-11</v>
      </c>
      <c r="S99" s="9"/>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0"/>
      <c r="AV99" s="100"/>
      <c r="AW99" s="100"/>
      <c r="AX99" s="100"/>
      <c r="AY99" s="100"/>
      <c r="AZ99" s="100"/>
      <c r="BA99" s="100"/>
      <c r="BB99" s="100"/>
      <c r="BC99" s="100"/>
      <c r="BD99" s="100"/>
      <c r="BE99" s="100"/>
      <c r="BF99" s="100"/>
      <c r="BG99" s="100"/>
      <c r="BH99" s="100"/>
      <c r="BI99" s="100"/>
      <c r="BJ99" s="100"/>
      <c r="BK99" s="100"/>
      <c r="BL99" s="100"/>
      <c r="BM99" s="100"/>
      <c r="BN99" s="100"/>
      <c r="BO99" s="100"/>
      <c r="BP99" s="100"/>
      <c r="BQ99" s="100"/>
      <c r="BR99" s="100"/>
      <c r="BS99" s="100"/>
      <c r="BT99" s="100"/>
      <c r="BU99" s="100"/>
      <c r="BV99" s="100"/>
      <c r="BW99" s="100"/>
      <c r="BX99" s="100"/>
      <c r="BY99" s="100"/>
      <c r="BZ99" s="100"/>
      <c r="CA99" s="100"/>
      <c r="CB99" s="100"/>
      <c r="CC99" s="100"/>
      <c r="CD99" s="100"/>
      <c r="CE99" s="100"/>
      <c r="CF99" s="100"/>
      <c r="CG99" s="100"/>
      <c r="CH99" s="100"/>
      <c r="CI99" s="100"/>
      <c r="CJ99" s="100"/>
      <c r="CK99" s="100"/>
      <c r="CL99" s="100"/>
      <c r="CM99" s="100"/>
      <c r="CN99" s="100"/>
      <c r="CO99" s="100"/>
      <c r="CP99" s="100"/>
      <c r="CQ99" s="100"/>
      <c r="CR99" s="100"/>
      <c r="CS99" s="100"/>
      <c r="CT99" s="100"/>
      <c r="CU99" s="100"/>
      <c r="CV99" s="100"/>
      <c r="CW99" s="100"/>
      <c r="CX99" s="100"/>
      <c r="CY99" s="100"/>
      <c r="CZ99" s="100"/>
      <c r="DA99" s="100"/>
      <c r="DB99" s="100"/>
      <c r="DC99" s="100"/>
      <c r="DD99" s="100"/>
      <c r="DE99" s="100"/>
      <c r="DF99" s="174">
        <f t="shared" si="71"/>
        <v>0</v>
      </c>
      <c r="DH99">
        <f t="shared" si="72"/>
        <v>0.99012280953816889</v>
      </c>
    </row>
    <row r="100" spans="1:112" ht="16.149999999999999" hidden="1" customHeight="1">
      <c r="A100" s="24">
        <f>A99+10</f>
        <v>30</v>
      </c>
      <c r="B100" s="78">
        <f t="shared" si="108"/>
        <v>33.455934757097502</v>
      </c>
      <c r="C100" s="107"/>
      <c r="D100" s="108"/>
      <c r="E100" s="83">
        <v>84.57142286797</v>
      </c>
      <c r="F100" s="81">
        <f t="shared" si="109"/>
        <v>33.455934757116523</v>
      </c>
      <c r="G100" s="5">
        <f t="shared" si="110"/>
        <v>1318.3041085995787</v>
      </c>
      <c r="H100" s="86">
        <f t="shared" si="111"/>
        <v>43.943470286652627</v>
      </c>
      <c r="I100" s="67">
        <f t="shared" si="112"/>
        <v>-0.24175784349807783</v>
      </c>
      <c r="J100" s="89">
        <f t="shared" si="113"/>
        <v>33.455934757097502</v>
      </c>
      <c r="K100" s="5">
        <f t="shared" si="114"/>
        <v>1003.678042712925</v>
      </c>
      <c r="L100" s="81">
        <f t="shared" si="115"/>
        <v>22.809071096021682</v>
      </c>
      <c r="M100" s="75">
        <f t="shared" si="116"/>
        <v>0.20379504709050617</v>
      </c>
      <c r="N100" s="83">
        <f t="shared" si="117"/>
        <v>73.992126323783225</v>
      </c>
      <c r="O100" s="86"/>
      <c r="P100" s="49"/>
      <c r="Q100" s="95"/>
      <c r="R100" s="8">
        <f t="shared" si="118"/>
        <v>1.9021229036297882E-11</v>
      </c>
      <c r="S100" s="9"/>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100"/>
      <c r="AQ100" s="100"/>
      <c r="AR100" s="100"/>
      <c r="AS100" s="100"/>
      <c r="AT100" s="100"/>
      <c r="AU100" s="100"/>
      <c r="AV100" s="100"/>
      <c r="AW100" s="100"/>
      <c r="AX100" s="100"/>
      <c r="AY100" s="100"/>
      <c r="AZ100" s="100"/>
      <c r="BA100" s="100"/>
      <c r="BB100" s="100"/>
      <c r="BC100" s="100"/>
      <c r="BD100" s="100"/>
      <c r="BE100" s="100"/>
      <c r="BF100" s="100"/>
      <c r="BG100" s="100"/>
      <c r="BH100" s="100"/>
      <c r="BI100" s="100"/>
      <c r="BJ100" s="100"/>
      <c r="BK100" s="100"/>
      <c r="BL100" s="100"/>
      <c r="BM100" s="100"/>
      <c r="BN100" s="100"/>
      <c r="BO100" s="100"/>
      <c r="BP100" s="100"/>
      <c r="BQ100" s="100"/>
      <c r="BR100" s="100"/>
      <c r="BS100" s="100"/>
      <c r="BT100" s="100"/>
      <c r="BU100" s="100"/>
      <c r="BV100" s="100"/>
      <c r="BW100" s="100"/>
      <c r="BX100" s="100"/>
      <c r="BY100" s="100"/>
      <c r="BZ100" s="100"/>
      <c r="CA100" s="100"/>
      <c r="CB100" s="100"/>
      <c r="CC100" s="100"/>
      <c r="CD100" s="100"/>
      <c r="CE100" s="100"/>
      <c r="CF100" s="100"/>
      <c r="CG100" s="100"/>
      <c r="CH100" s="100"/>
      <c r="CI100" s="100"/>
      <c r="CJ100" s="100"/>
      <c r="CK100" s="100"/>
      <c r="CL100" s="100"/>
      <c r="CM100" s="100"/>
      <c r="CN100" s="100"/>
      <c r="CO100" s="100"/>
      <c r="CP100" s="100"/>
      <c r="CQ100" s="100"/>
      <c r="CR100" s="100"/>
      <c r="CS100" s="100"/>
      <c r="CT100" s="100"/>
      <c r="CU100" s="100"/>
      <c r="CV100" s="100"/>
      <c r="CW100" s="100"/>
      <c r="CX100" s="100"/>
      <c r="CY100" s="100"/>
      <c r="CZ100" s="100"/>
      <c r="DA100" s="100"/>
      <c r="DB100" s="100"/>
      <c r="DC100" s="100"/>
      <c r="DD100" s="100"/>
      <c r="DE100" s="100"/>
      <c r="DF100" s="174">
        <f t="shared" si="71"/>
        <v>0</v>
      </c>
      <c r="DH100">
        <f t="shared" si="72"/>
        <v>0.99418620438523453</v>
      </c>
    </row>
    <row r="101" spans="1:112" ht="16.149999999999999" hidden="1" customHeight="1">
      <c r="A101" s="24">
        <f t="shared" ref="A101:A106" si="119">A100+10</f>
        <v>40</v>
      </c>
      <c r="B101" s="78">
        <f t="shared" si="108"/>
        <v>30.496631992974372</v>
      </c>
      <c r="C101" s="107"/>
      <c r="D101" s="108"/>
      <c r="E101" s="83">
        <v>84.313423155999999</v>
      </c>
      <c r="F101" s="81">
        <f t="shared" si="109"/>
        <v>30.496631992998502</v>
      </c>
      <c r="G101" s="5">
        <f t="shared" si="110"/>
        <v>1613.1980008905971</v>
      </c>
      <c r="H101" s="86">
        <f t="shared" si="111"/>
        <v>40.329950022264924</v>
      </c>
      <c r="I101" s="67">
        <f t="shared" si="112"/>
        <v>-0.24616576052944356</v>
      </c>
      <c r="J101" s="89">
        <f t="shared" si="113"/>
        <v>30.496631992974372</v>
      </c>
      <c r="K101" s="5">
        <f t="shared" si="114"/>
        <v>1219.8652797189748</v>
      </c>
      <c r="L101" s="81">
        <f t="shared" si="115"/>
        <v>20.763053598041559</v>
      </c>
      <c r="M101" s="75">
        <f t="shared" si="116"/>
        <v>0.18790182470910757</v>
      </c>
      <c r="N101" s="83">
        <f t="shared" si="117"/>
        <v>74.424816998478704</v>
      </c>
      <c r="O101" s="86"/>
      <c r="P101" s="49"/>
      <c r="Q101" s="95"/>
      <c r="R101" s="8">
        <f t="shared" si="118"/>
        <v>2.4130031306413002E-11</v>
      </c>
      <c r="S101" s="9"/>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100"/>
      <c r="AV101" s="100"/>
      <c r="AW101" s="100"/>
      <c r="AX101" s="100"/>
      <c r="AY101" s="100"/>
      <c r="AZ101" s="100"/>
      <c r="BA101" s="100"/>
      <c r="BB101" s="100"/>
      <c r="BC101" s="100"/>
      <c r="BD101" s="100"/>
      <c r="BE101" s="100"/>
      <c r="BF101" s="100"/>
      <c r="BG101" s="100"/>
      <c r="BH101" s="100"/>
      <c r="BI101" s="100"/>
      <c r="BJ101" s="100"/>
      <c r="BK101" s="100"/>
      <c r="BL101" s="100"/>
      <c r="BM101" s="100"/>
      <c r="BN101" s="100"/>
      <c r="BO101" s="100"/>
      <c r="BP101" s="100"/>
      <c r="BQ101" s="100"/>
      <c r="BR101" s="100"/>
      <c r="BS101" s="100"/>
      <c r="BT101" s="100"/>
      <c r="BU101" s="100"/>
      <c r="BV101" s="100"/>
      <c r="BW101" s="100"/>
      <c r="BX101" s="100"/>
      <c r="BY101" s="100"/>
      <c r="BZ101" s="100"/>
      <c r="CA101" s="100"/>
      <c r="CB101" s="100"/>
      <c r="CC101" s="100"/>
      <c r="CD101" s="100"/>
      <c r="CE101" s="100"/>
      <c r="CF101" s="100"/>
      <c r="CG101" s="100"/>
      <c r="CH101" s="100"/>
      <c r="CI101" s="100"/>
      <c r="CJ101" s="100"/>
      <c r="CK101" s="100"/>
      <c r="CL101" s="100"/>
      <c r="CM101" s="100"/>
      <c r="CN101" s="100"/>
      <c r="CO101" s="100"/>
      <c r="CP101" s="100"/>
      <c r="CQ101" s="100"/>
      <c r="CR101" s="100"/>
      <c r="CS101" s="100"/>
      <c r="CT101" s="100"/>
      <c r="CU101" s="100"/>
      <c r="CV101" s="100"/>
      <c r="CW101" s="100"/>
      <c r="CX101" s="100"/>
      <c r="CY101" s="100"/>
      <c r="CZ101" s="100"/>
      <c r="DA101" s="100"/>
      <c r="DB101" s="100"/>
      <c r="DC101" s="100"/>
      <c r="DD101" s="100"/>
      <c r="DE101" s="100"/>
      <c r="DF101" s="174">
        <f t="shared" si="71"/>
        <v>0</v>
      </c>
      <c r="DH101">
        <f t="shared" si="72"/>
        <v>0.99603240537710414</v>
      </c>
    </row>
    <row r="102" spans="1:112" ht="16.149999999999999" hidden="1" customHeight="1">
      <c r="A102" s="24">
        <f t="shared" si="119"/>
        <v>50</v>
      </c>
      <c r="B102" s="78">
        <f t="shared" si="108"/>
        <v>28.382707608487181</v>
      </c>
      <c r="C102" s="107"/>
      <c r="D102" s="108"/>
      <c r="E102" s="83">
        <v>84.131739397039993</v>
      </c>
      <c r="F102" s="81">
        <f t="shared" si="109"/>
        <v>28.382707608512447</v>
      </c>
      <c r="G102" s="5">
        <f t="shared" si="110"/>
        <v>1885.6204968279878</v>
      </c>
      <c r="H102" s="86">
        <f t="shared" si="111"/>
        <v>37.712409936559759</v>
      </c>
      <c r="I102" s="67">
        <f t="shared" si="112"/>
        <v>-0.24927792303661975</v>
      </c>
      <c r="J102" s="89">
        <f t="shared" si="113"/>
        <v>28.382707608487181</v>
      </c>
      <c r="K102" s="5">
        <f t="shared" si="114"/>
        <v>1419.135380424359</v>
      </c>
      <c r="L102" s="81">
        <f t="shared" si="115"/>
        <v>19.30802578542643</v>
      </c>
      <c r="M102" s="75">
        <f t="shared" si="116"/>
        <v>0.17718382013555792</v>
      </c>
      <c r="N102" s="83">
        <f t="shared" si="117"/>
        <v>74.721280750199085</v>
      </c>
      <c r="O102" s="86"/>
      <c r="P102" s="49"/>
      <c r="Q102" s="95"/>
      <c r="R102" s="8">
        <f t="shared" si="118"/>
        <v>2.5266899683629163E-11</v>
      </c>
      <c r="S102" s="9"/>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100"/>
      <c r="AQ102" s="100"/>
      <c r="AR102" s="100"/>
      <c r="AS102" s="100"/>
      <c r="AT102" s="100"/>
      <c r="AU102" s="100"/>
      <c r="AV102" s="100"/>
      <c r="AW102" s="100"/>
      <c r="AX102" s="100"/>
      <c r="AY102" s="100"/>
      <c r="AZ102" s="100"/>
      <c r="BA102" s="100"/>
      <c r="BB102" s="100"/>
      <c r="BC102" s="100"/>
      <c r="BD102" s="100"/>
      <c r="BE102" s="100"/>
      <c r="BF102" s="100"/>
      <c r="BG102" s="100"/>
      <c r="BH102" s="100"/>
      <c r="BI102" s="100"/>
      <c r="BJ102" s="100"/>
      <c r="BK102" s="100"/>
      <c r="BL102" s="100"/>
      <c r="BM102" s="100"/>
      <c r="BN102" s="100"/>
      <c r="BO102" s="100"/>
      <c r="BP102" s="100"/>
      <c r="BQ102" s="100"/>
      <c r="BR102" s="100"/>
      <c r="BS102" s="100"/>
      <c r="BT102" s="100"/>
      <c r="BU102" s="100"/>
      <c r="BV102" s="100"/>
      <c r="BW102" s="100"/>
      <c r="BX102" s="100"/>
      <c r="BY102" s="100"/>
      <c r="BZ102" s="100"/>
      <c r="CA102" s="100"/>
      <c r="CB102" s="100"/>
      <c r="CC102" s="100"/>
      <c r="CD102" s="100"/>
      <c r="CE102" s="100"/>
      <c r="CF102" s="100"/>
      <c r="CG102" s="100"/>
      <c r="CH102" s="100"/>
      <c r="CI102" s="100"/>
      <c r="CJ102" s="100"/>
      <c r="CK102" s="100"/>
      <c r="CL102" s="100"/>
      <c r="CM102" s="100"/>
      <c r="CN102" s="100"/>
      <c r="CO102" s="100"/>
      <c r="CP102" s="100"/>
      <c r="CQ102" s="100"/>
      <c r="CR102" s="100"/>
      <c r="CS102" s="100"/>
      <c r="CT102" s="100"/>
      <c r="CU102" s="100"/>
      <c r="CV102" s="100"/>
      <c r="CW102" s="100"/>
      <c r="CX102" s="100"/>
      <c r="CY102" s="100"/>
      <c r="CZ102" s="100"/>
      <c r="DA102" s="100"/>
      <c r="DB102" s="100"/>
      <c r="DC102" s="100"/>
      <c r="DD102" s="100"/>
      <c r="DE102" s="100"/>
      <c r="DF102" s="174">
        <f t="shared" si="71"/>
        <v>0</v>
      </c>
      <c r="DH102">
        <f t="shared" si="72"/>
        <v>0.99705669163326982</v>
      </c>
    </row>
    <row r="103" spans="1:112" ht="16.149999999999999" hidden="1" customHeight="1">
      <c r="A103" s="24">
        <f t="shared" si="119"/>
        <v>60</v>
      </c>
      <c r="B103" s="78">
        <f t="shared" si="108"/>
        <v>26.764747805678006</v>
      </c>
      <c r="C103" s="107"/>
      <c r="D103" s="108"/>
      <c r="E103" s="83">
        <v>83.993869338409993</v>
      </c>
      <c r="F103" s="81">
        <f t="shared" si="109"/>
        <v>26.764747805687961</v>
      </c>
      <c r="G103" s="5">
        <f t="shared" si="110"/>
        <v>2141.3617571194022</v>
      </c>
      <c r="H103" s="86">
        <f t="shared" si="111"/>
        <v>35.689362618656702</v>
      </c>
      <c r="I103" s="67">
        <f t="shared" si="112"/>
        <v>-0.25164406458940664</v>
      </c>
      <c r="J103" s="89">
        <f t="shared" si="113"/>
        <v>26.764747805678006</v>
      </c>
      <c r="K103" s="5">
        <f t="shared" si="114"/>
        <v>1605.8848683406804</v>
      </c>
      <c r="L103" s="81">
        <f t="shared" si="115"/>
        <v>18.197471990067982</v>
      </c>
      <c r="M103" s="75">
        <f t="shared" si="116"/>
        <v>0.16929380759878143</v>
      </c>
      <c r="N103" s="83">
        <f t="shared" si="117"/>
        <v>74.941857747124502</v>
      </c>
      <c r="O103" s="86"/>
      <c r="P103" s="49"/>
      <c r="Q103" s="95"/>
      <c r="R103" s="8">
        <f t="shared" si="118"/>
        <v>9.9547037279990036E-12</v>
      </c>
      <c r="S103" s="9"/>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100"/>
      <c r="AV103" s="100"/>
      <c r="AW103" s="100"/>
      <c r="AX103" s="100"/>
      <c r="AY103" s="100"/>
      <c r="AZ103" s="100"/>
      <c r="BA103" s="100"/>
      <c r="BB103" s="100"/>
      <c r="BC103" s="100"/>
      <c r="BD103" s="100"/>
      <c r="BE103" s="100"/>
      <c r="BF103" s="100"/>
      <c r="BG103" s="100"/>
      <c r="BH103" s="100"/>
      <c r="BI103" s="100"/>
      <c r="BJ103" s="100"/>
      <c r="BK103" s="100"/>
      <c r="BL103" s="100"/>
      <c r="BM103" s="100"/>
      <c r="BN103" s="100"/>
      <c r="BO103" s="100"/>
      <c r="BP103" s="100"/>
      <c r="BQ103" s="100"/>
      <c r="BR103" s="100"/>
      <c r="BS103" s="100"/>
      <c r="BT103" s="100"/>
      <c r="BU103" s="100"/>
      <c r="BV103" s="100"/>
      <c r="BW103" s="100"/>
      <c r="BX103" s="100"/>
      <c r="BY103" s="100"/>
      <c r="BZ103" s="100"/>
      <c r="CA103" s="100"/>
      <c r="CB103" s="100"/>
      <c r="CC103" s="100"/>
      <c r="CD103" s="100"/>
      <c r="CE103" s="100"/>
      <c r="CF103" s="100"/>
      <c r="CG103" s="100"/>
      <c r="CH103" s="100"/>
      <c r="CI103" s="100"/>
      <c r="CJ103" s="100"/>
      <c r="CK103" s="100"/>
      <c r="CL103" s="100"/>
      <c r="CM103" s="100"/>
      <c r="CN103" s="100"/>
      <c r="CO103" s="100"/>
      <c r="CP103" s="100"/>
      <c r="CQ103" s="100"/>
      <c r="CR103" s="100"/>
      <c r="CS103" s="100"/>
      <c r="CT103" s="100"/>
      <c r="CU103" s="100"/>
      <c r="CV103" s="100"/>
      <c r="CW103" s="100"/>
      <c r="CX103" s="100"/>
      <c r="CY103" s="100"/>
      <c r="CZ103" s="100"/>
      <c r="DA103" s="100"/>
      <c r="DB103" s="100"/>
      <c r="DC103" s="100"/>
      <c r="DD103" s="100"/>
      <c r="DE103" s="100"/>
      <c r="DF103" s="174">
        <f t="shared" si="71"/>
        <v>0</v>
      </c>
      <c r="DH103">
        <f t="shared" si="72"/>
        <v>0.99769606276292466</v>
      </c>
    </row>
    <row r="104" spans="1:112" ht="16.149999999999999" hidden="1" customHeight="1">
      <c r="A104" s="24">
        <f t="shared" si="119"/>
        <v>70</v>
      </c>
      <c r="B104" s="78">
        <f t="shared" si="108"/>
        <v>25.468953652402497</v>
      </c>
      <c r="C104" s="107"/>
      <c r="D104" s="108"/>
      <c r="E104" s="83">
        <v>83.884044819970001</v>
      </c>
      <c r="F104" s="81">
        <f t="shared" si="109"/>
        <v>25.468953652422854</v>
      </c>
      <c r="G104" s="5">
        <f t="shared" si="110"/>
        <v>2384.0055363340284</v>
      </c>
      <c r="H104" s="86">
        <f t="shared" si="111"/>
        <v>34.057221947628975</v>
      </c>
      <c r="I104" s="67">
        <f t="shared" si="112"/>
        <v>-0.25353166620178808</v>
      </c>
      <c r="J104" s="89">
        <f t="shared" si="113"/>
        <v>25.468953652402497</v>
      </c>
      <c r="K104" s="5">
        <f t="shared" si="114"/>
        <v>1782.8267556681749</v>
      </c>
      <c r="L104" s="81">
        <f t="shared" si="115"/>
        <v>17.309745626267059</v>
      </c>
      <c r="M104" s="75">
        <f t="shared" si="116"/>
        <v>0.16315121968351076</v>
      </c>
      <c r="N104" s="83">
        <f t="shared" si="117"/>
        <v>75.1149178033114</v>
      </c>
      <c r="O104" s="86"/>
      <c r="P104" s="49"/>
      <c r="Q104" s="95"/>
      <c r="R104" s="8">
        <f t="shared" si="118"/>
        <v>2.035704937952687E-11</v>
      </c>
      <c r="S104" s="9"/>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100"/>
      <c r="AV104" s="100"/>
      <c r="AW104" s="100"/>
      <c r="AX104" s="100"/>
      <c r="AY104" s="100"/>
      <c r="AZ104" s="100"/>
      <c r="BA104" s="100"/>
      <c r="BB104" s="100"/>
      <c r="BC104" s="100"/>
      <c r="BD104" s="100"/>
      <c r="BE104" s="100"/>
      <c r="BF104" s="100"/>
      <c r="BG104" s="100"/>
      <c r="BH104" s="100"/>
      <c r="BI104" s="100"/>
      <c r="BJ104" s="100"/>
      <c r="BK104" s="100"/>
      <c r="BL104" s="100"/>
      <c r="BM104" s="100"/>
      <c r="BN104" s="100"/>
      <c r="BO104" s="100"/>
      <c r="BP104" s="100"/>
      <c r="BQ104" s="100"/>
      <c r="BR104" s="100"/>
      <c r="BS104" s="100"/>
      <c r="BT104" s="100"/>
      <c r="BU104" s="100"/>
      <c r="BV104" s="100"/>
      <c r="BW104" s="100"/>
      <c r="BX104" s="100"/>
      <c r="BY104" s="100"/>
      <c r="BZ104" s="100"/>
      <c r="CA104" s="100"/>
      <c r="CB104" s="100"/>
      <c r="CC104" s="100"/>
      <c r="CD104" s="100"/>
      <c r="CE104" s="100"/>
      <c r="CF104" s="100"/>
      <c r="CG104" s="100"/>
      <c r="CH104" s="100"/>
      <c r="CI104" s="100"/>
      <c r="CJ104" s="100"/>
      <c r="CK104" s="100"/>
      <c r="CL104" s="100"/>
      <c r="CM104" s="100"/>
      <c r="CN104" s="100"/>
      <c r="CO104" s="100"/>
      <c r="CP104" s="100"/>
      <c r="CQ104" s="100"/>
      <c r="CR104" s="100"/>
      <c r="CS104" s="100"/>
      <c r="CT104" s="100"/>
      <c r="CU104" s="100"/>
      <c r="CV104" s="100"/>
      <c r="CW104" s="100"/>
      <c r="CX104" s="100"/>
      <c r="CY104" s="100"/>
      <c r="CZ104" s="100"/>
      <c r="DA104" s="100"/>
      <c r="DB104" s="100"/>
      <c r="DC104" s="100"/>
      <c r="DD104" s="100"/>
      <c r="DE104" s="100"/>
      <c r="DF104" s="174">
        <f t="shared" si="71"/>
        <v>0</v>
      </c>
      <c r="DH104">
        <f t="shared" si="72"/>
        <v>0.99812766894528626</v>
      </c>
    </row>
    <row r="105" spans="1:112" ht="16.149999999999999" hidden="1" customHeight="1">
      <c r="A105" s="24">
        <f t="shared" si="119"/>
        <v>80</v>
      </c>
      <c r="B105" s="78">
        <f t="shared" si="108"/>
        <v>24.3973055943795</v>
      </c>
      <c r="C105" s="107"/>
      <c r="D105" s="108"/>
      <c r="E105" s="83">
        <v>83.793527994100003</v>
      </c>
      <c r="F105" s="81">
        <f t="shared" si="109"/>
        <v>24.397305594429142</v>
      </c>
      <c r="G105" s="5">
        <f t="shared" si="110"/>
        <v>2615.9662606235015</v>
      </c>
      <c r="H105" s="86">
        <f t="shared" si="111"/>
        <v>32.699578257793767</v>
      </c>
      <c r="I105" s="67">
        <f t="shared" si="112"/>
        <v>-0.25508927687437927</v>
      </c>
      <c r="J105" s="89">
        <f t="shared" si="113"/>
        <v>24.3973055943795</v>
      </c>
      <c r="K105" s="5">
        <f t="shared" si="114"/>
        <v>1951.78444755036</v>
      </c>
      <c r="L105" s="81">
        <f t="shared" si="115"/>
        <v>16.57659777317555</v>
      </c>
      <c r="M105" s="75">
        <f t="shared" si="116"/>
        <v>0.15817959093978229</v>
      </c>
      <c r="N105" s="83">
        <f t="shared" si="117"/>
        <v>75.255821615169481</v>
      </c>
      <c r="O105" s="86"/>
      <c r="P105" s="49"/>
      <c r="Q105" s="95"/>
      <c r="R105" s="8">
        <f t="shared" si="118"/>
        <v>4.9642068233879399E-11</v>
      </c>
      <c r="S105" s="9"/>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100"/>
      <c r="AV105" s="100"/>
      <c r="AW105" s="100"/>
      <c r="AX105" s="100"/>
      <c r="AY105" s="100"/>
      <c r="AZ105" s="100"/>
      <c r="BA105" s="100"/>
      <c r="BB105" s="100"/>
      <c r="BC105" s="100"/>
      <c r="BD105" s="100"/>
      <c r="BE105" s="100"/>
      <c r="BF105" s="100"/>
      <c r="BG105" s="100"/>
      <c r="BH105" s="100"/>
      <c r="BI105" s="100"/>
      <c r="BJ105" s="100"/>
      <c r="BK105" s="100"/>
      <c r="BL105" s="100"/>
      <c r="BM105" s="100"/>
      <c r="BN105" s="100"/>
      <c r="BO105" s="100"/>
      <c r="BP105" s="100"/>
      <c r="BQ105" s="100"/>
      <c r="BR105" s="100"/>
      <c r="BS105" s="100"/>
      <c r="BT105" s="100"/>
      <c r="BU105" s="100"/>
      <c r="BV105" s="100"/>
      <c r="BW105" s="100"/>
      <c r="BX105" s="100"/>
      <c r="BY105" s="100"/>
      <c r="BZ105" s="100"/>
      <c r="CA105" s="100"/>
      <c r="CB105" s="100"/>
      <c r="CC105" s="100"/>
      <c r="CD105" s="100"/>
      <c r="CE105" s="100"/>
      <c r="CF105" s="100"/>
      <c r="CG105" s="100"/>
      <c r="CH105" s="100"/>
      <c r="CI105" s="100"/>
      <c r="CJ105" s="100"/>
      <c r="CK105" s="100"/>
      <c r="CL105" s="100"/>
      <c r="CM105" s="100"/>
      <c r="CN105" s="100"/>
      <c r="CO105" s="100"/>
      <c r="CP105" s="100"/>
      <c r="CQ105" s="100"/>
      <c r="CR105" s="100"/>
      <c r="CS105" s="100"/>
      <c r="CT105" s="100"/>
      <c r="CU105" s="100"/>
      <c r="CV105" s="100"/>
      <c r="CW105" s="100"/>
      <c r="CX105" s="100"/>
      <c r="CY105" s="100"/>
      <c r="CZ105" s="100"/>
      <c r="DA105" s="100"/>
      <c r="DB105" s="100"/>
      <c r="DC105" s="100"/>
      <c r="DD105" s="100"/>
      <c r="DE105" s="100"/>
      <c r="DF105" s="174">
        <f t="shared" si="71"/>
        <v>0</v>
      </c>
      <c r="DH105">
        <f t="shared" si="72"/>
        <v>0.9984357845156322</v>
      </c>
    </row>
    <row r="106" spans="1:112" ht="16.149999999999999" hidden="1" customHeight="1">
      <c r="A106" s="24">
        <f t="shared" si="119"/>
        <v>90</v>
      </c>
      <c r="B106" s="78">
        <f t="shared" si="108"/>
        <v>23.489535672876091</v>
      </c>
      <c r="C106" s="107"/>
      <c r="D106" s="108"/>
      <c r="E106" s="83">
        <v>83.717016501890001</v>
      </c>
      <c r="F106" s="81">
        <f t="shared" si="109"/>
        <v>23.489535672891648</v>
      </c>
      <c r="G106" s="5">
        <f t="shared" si="110"/>
        <v>2838.9690984734161</v>
      </c>
      <c r="H106" s="86">
        <f t="shared" si="111"/>
        <v>31.54410109414907</v>
      </c>
      <c r="I106" s="67">
        <f t="shared" si="112"/>
        <v>-0.25640719698968617</v>
      </c>
      <c r="J106" s="89">
        <f t="shared" si="113"/>
        <v>23.489535672876091</v>
      </c>
      <c r="K106" s="5">
        <f t="shared" si="114"/>
        <v>2114.0582105588483</v>
      </c>
      <c r="L106" s="81">
        <f t="shared" si="115"/>
        <v>15.956220913766828</v>
      </c>
      <c r="M106" s="75">
        <f t="shared" si="116"/>
        <v>0.15403922195426356</v>
      </c>
      <c r="N106" s="83">
        <f t="shared" si="117"/>
        <v>75.373722358797551</v>
      </c>
      <c r="O106" s="86"/>
      <c r="P106" s="49"/>
      <c r="Q106" s="95"/>
      <c r="R106" s="8">
        <f t="shared" si="118"/>
        <v>1.5557333199467394E-11</v>
      </c>
      <c r="S106" s="9"/>
      <c r="U106" s="100"/>
      <c r="V106" s="100"/>
      <c r="W106" s="100"/>
      <c r="X106" s="100"/>
      <c r="Y106" s="100"/>
      <c r="Z106" s="100"/>
      <c r="AA106" s="100"/>
      <c r="AB106" s="100"/>
      <c r="AC106" s="100"/>
      <c r="AD106" s="100"/>
      <c r="AE106" s="100"/>
      <c r="AF106" s="100"/>
      <c r="AG106" s="100"/>
      <c r="AH106" s="100"/>
      <c r="AI106" s="100"/>
      <c r="AJ106" s="100"/>
      <c r="AK106" s="100"/>
      <c r="AL106" s="100"/>
      <c r="AM106" s="100"/>
      <c r="AN106" s="100"/>
      <c r="AO106" s="100"/>
      <c r="AP106" s="100"/>
      <c r="AQ106" s="100"/>
      <c r="AR106" s="100"/>
      <c r="AS106" s="100"/>
      <c r="AT106" s="100"/>
      <c r="AU106" s="100"/>
      <c r="AV106" s="100"/>
      <c r="AW106" s="100"/>
      <c r="AX106" s="100"/>
      <c r="AY106" s="100"/>
      <c r="AZ106" s="100"/>
      <c r="BA106" s="100"/>
      <c r="BB106" s="100"/>
      <c r="BC106" s="100"/>
      <c r="BD106" s="100"/>
      <c r="BE106" s="100"/>
      <c r="BF106" s="100"/>
      <c r="BG106" s="100"/>
      <c r="BH106" s="100"/>
      <c r="BI106" s="100"/>
      <c r="BJ106" s="100"/>
      <c r="BK106" s="100"/>
      <c r="BL106" s="100"/>
      <c r="BM106" s="100"/>
      <c r="BN106" s="100"/>
      <c r="BO106" s="100"/>
      <c r="BP106" s="100"/>
      <c r="BQ106" s="100"/>
      <c r="BR106" s="100"/>
      <c r="BS106" s="100"/>
      <c r="BT106" s="100"/>
      <c r="BU106" s="100"/>
      <c r="BV106" s="100"/>
      <c r="BW106" s="100"/>
      <c r="BX106" s="100"/>
      <c r="BY106" s="100"/>
      <c r="BZ106" s="100"/>
      <c r="CA106" s="100"/>
      <c r="CB106" s="100"/>
      <c r="CC106" s="100"/>
      <c r="CD106" s="100"/>
      <c r="CE106" s="100"/>
      <c r="CF106" s="100"/>
      <c r="CG106" s="100"/>
      <c r="CH106" s="100"/>
      <c r="CI106" s="100"/>
      <c r="CJ106" s="100"/>
      <c r="CK106" s="100"/>
      <c r="CL106" s="100"/>
      <c r="CM106" s="100"/>
      <c r="CN106" s="100"/>
      <c r="CO106" s="100"/>
      <c r="CP106" s="100"/>
      <c r="CQ106" s="100"/>
      <c r="CR106" s="100"/>
      <c r="CS106" s="100"/>
      <c r="CT106" s="100"/>
      <c r="CU106" s="100"/>
      <c r="CV106" s="100"/>
      <c r="CW106" s="100"/>
      <c r="CX106" s="100"/>
      <c r="CY106" s="100"/>
      <c r="CZ106" s="100"/>
      <c r="DA106" s="100"/>
      <c r="DB106" s="100"/>
      <c r="DC106" s="100"/>
      <c r="DD106" s="100"/>
      <c r="DE106" s="100"/>
      <c r="DF106" s="174">
        <f t="shared" si="71"/>
        <v>0</v>
      </c>
      <c r="DH106">
        <f t="shared" si="72"/>
        <v>0.99866517805137156</v>
      </c>
    </row>
    <row r="107" spans="1:112" ht="16.149999999999999" hidden="1" customHeight="1">
      <c r="A107" s="24">
        <f>A106+10</f>
        <v>100</v>
      </c>
      <c r="B107" s="78">
        <f>A107^(LN($F$2)/LN(2))*100</f>
        <v>22.706166086789739</v>
      </c>
      <c r="C107" s="107"/>
      <c r="D107" s="108"/>
      <c r="E107" s="83">
        <v>83.651072345700001</v>
      </c>
      <c r="F107" s="81">
        <f>(A107^(1+I107)-(A107-1)^(1+I107))*100</f>
        <v>22.7061660867939</v>
      </c>
      <c r="G107" s="5">
        <f>A107*H107</f>
        <v>3054.3013180786688</v>
      </c>
      <c r="H107" s="86">
        <f>A107^(I107)*100</f>
        <v>30.543013180786687</v>
      </c>
      <c r="I107" s="67">
        <f t="shared" si="112"/>
        <v>-0.25754406020762755</v>
      </c>
      <c r="J107" s="89">
        <f t="shared" si="113"/>
        <v>22.706166086789739</v>
      </c>
      <c r="K107" s="5">
        <f>A107*J107</f>
        <v>2270.616608678974</v>
      </c>
      <c r="L107" s="81">
        <f t="shared" si="115"/>
        <v>15.421305827537779</v>
      </c>
      <c r="M107" s="75">
        <f t="shared" si="116"/>
        <v>0.15051499783199057</v>
      </c>
      <c r="N107" s="83">
        <f t="shared" si="117"/>
        <v>75.47446733435649</v>
      </c>
      <c r="O107" s="86"/>
      <c r="P107" s="49"/>
      <c r="Q107" s="94">
        <f>$A107^(LN(N107/100)/LN(2))*100</f>
        <v>15.421305827537779</v>
      </c>
      <c r="R107" s="8">
        <f>F107-B107</f>
        <v>4.1602277178753866E-12</v>
      </c>
      <c r="S107" s="9"/>
      <c r="U107" s="100"/>
      <c r="V107" s="100"/>
      <c r="W107" s="100"/>
      <c r="X107" s="100"/>
      <c r="Y107" s="100"/>
      <c r="Z107" s="100"/>
      <c r="AA107" s="100"/>
      <c r="AB107" s="100"/>
      <c r="AC107" s="100"/>
      <c r="AD107" s="100"/>
      <c r="AE107" s="100"/>
      <c r="AF107" s="100"/>
      <c r="AG107" s="100"/>
      <c r="AH107" s="100"/>
      <c r="AI107" s="100"/>
      <c r="AJ107" s="100"/>
      <c r="AK107" s="100"/>
      <c r="AL107" s="100"/>
      <c r="AM107" s="100"/>
      <c r="AN107" s="100"/>
      <c r="AO107" s="100"/>
      <c r="AP107" s="100"/>
      <c r="AQ107" s="100"/>
      <c r="AR107" s="100"/>
      <c r="AS107" s="100"/>
      <c r="AT107" s="100"/>
      <c r="AU107" s="100"/>
      <c r="AV107" s="100"/>
      <c r="AW107" s="100"/>
      <c r="AX107" s="100"/>
      <c r="AY107" s="100"/>
      <c r="AZ107" s="100"/>
      <c r="BA107" s="100"/>
      <c r="BB107" s="100"/>
      <c r="BC107" s="100"/>
      <c r="BD107" s="100"/>
      <c r="BE107" s="100"/>
      <c r="BF107" s="100"/>
      <c r="BG107" s="100"/>
      <c r="BH107" s="100"/>
      <c r="BI107" s="100"/>
      <c r="BJ107" s="100"/>
      <c r="BK107" s="100"/>
      <c r="BL107" s="100"/>
      <c r="BM107" s="100"/>
      <c r="BN107" s="100"/>
      <c r="BO107" s="100"/>
      <c r="BP107" s="100"/>
      <c r="BQ107" s="100"/>
      <c r="BR107" s="100"/>
      <c r="BS107" s="100"/>
      <c r="BT107" s="100"/>
      <c r="BU107" s="100"/>
      <c r="BV107" s="100"/>
      <c r="BW107" s="100"/>
      <c r="BX107" s="100"/>
      <c r="BY107" s="100"/>
      <c r="BZ107" s="100"/>
      <c r="CA107" s="100"/>
      <c r="CB107" s="100"/>
      <c r="CC107" s="100"/>
      <c r="CD107" s="100"/>
      <c r="CE107" s="100"/>
      <c r="CF107" s="100"/>
      <c r="CG107" s="100"/>
      <c r="CH107" s="100"/>
      <c r="CI107" s="100"/>
      <c r="CJ107" s="100"/>
      <c r="CK107" s="100"/>
      <c r="CL107" s="100"/>
      <c r="CM107" s="100"/>
      <c r="CN107" s="100"/>
      <c r="CO107" s="100"/>
      <c r="CP107" s="100"/>
      <c r="CQ107" s="100"/>
      <c r="CR107" s="100"/>
      <c r="CS107" s="100"/>
      <c r="CT107" s="100"/>
      <c r="CU107" s="100"/>
      <c r="CV107" s="100"/>
      <c r="CW107" s="100"/>
      <c r="CX107" s="100"/>
      <c r="CY107" s="100"/>
      <c r="CZ107" s="100"/>
      <c r="DA107" s="100"/>
      <c r="DB107" s="100"/>
      <c r="DC107" s="100"/>
      <c r="DD107" s="100"/>
      <c r="DE107" s="100"/>
      <c r="DF107" s="174">
        <f t="shared" si="71"/>
        <v>0.15421305827537779</v>
      </c>
      <c r="DH107">
        <f t="shared" si="72"/>
        <v>0.99251583639649898</v>
      </c>
    </row>
    <row r="108" spans="1:112" ht="16.149999999999999" hidden="1" customHeight="1">
      <c r="A108" s="24">
        <f>A107+100</f>
        <v>200</v>
      </c>
      <c r="B108" s="78">
        <f>A108^(LN($F$2)/LN(2))*100</f>
        <v>18.164932869431798</v>
      </c>
      <c r="C108" s="107"/>
      <c r="D108" s="108"/>
      <c r="E108" s="83">
        <v>83.268405119959993</v>
      </c>
      <c r="F108" s="81">
        <f>(A108^(1+I108)-(A108-1)^(1+I108))*100</f>
        <v>18.164932869438388</v>
      </c>
      <c r="G108" s="5">
        <f>A108*H108</f>
        <v>4933.9237731314488</v>
      </c>
      <c r="H108" s="86">
        <f>A108^(I108)*100</f>
        <v>24.669618865657245</v>
      </c>
      <c r="I108" s="67">
        <f t="shared" si="112"/>
        <v>-0.26415890329773972</v>
      </c>
      <c r="J108" s="89">
        <f t="shared" si="113"/>
        <v>18.164932869431798</v>
      </c>
      <c r="K108" s="5">
        <f>A108*J108</f>
        <v>3632.9865738863596</v>
      </c>
      <c r="L108" s="81">
        <f t="shared" si="115"/>
        <v>12.327065617242994</v>
      </c>
      <c r="M108" s="75">
        <f t="shared" si="116"/>
        <v>0.13082402064781276</v>
      </c>
      <c r="N108" s="83">
        <f t="shared" si="117"/>
        <v>76.043590002936014</v>
      </c>
      <c r="O108" s="86"/>
      <c r="P108" s="49"/>
      <c r="Q108" s="94">
        <f>$A108^(LN(N108/100)/LN(2))*100</f>
        <v>12.32706561724299</v>
      </c>
      <c r="R108" s="8">
        <f>F108-B108</f>
        <v>6.5902838741749292E-12</v>
      </c>
      <c r="S108" s="9"/>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100"/>
      <c r="AQ108" s="100"/>
      <c r="AR108" s="100"/>
      <c r="AS108" s="100"/>
      <c r="AT108" s="100"/>
      <c r="AU108" s="100"/>
      <c r="AV108" s="100"/>
      <c r="AW108" s="100"/>
      <c r="AX108" s="100"/>
      <c r="AY108" s="100"/>
      <c r="AZ108" s="100"/>
      <c r="BA108" s="100"/>
      <c r="BB108" s="100"/>
      <c r="BC108" s="100"/>
      <c r="BD108" s="100"/>
      <c r="BE108" s="100"/>
      <c r="BF108" s="100"/>
      <c r="BG108" s="100"/>
      <c r="BH108" s="100"/>
      <c r="BI108" s="100"/>
      <c r="BJ108" s="100"/>
      <c r="BK108" s="100"/>
      <c r="BL108" s="100"/>
      <c r="BM108" s="100"/>
      <c r="BN108" s="100"/>
      <c r="BO108" s="100"/>
      <c r="BP108" s="100"/>
      <c r="BQ108" s="100"/>
      <c r="BR108" s="100"/>
      <c r="BS108" s="100"/>
      <c r="BT108" s="100"/>
      <c r="BU108" s="100"/>
      <c r="BV108" s="100"/>
      <c r="BW108" s="100"/>
      <c r="BX108" s="100"/>
      <c r="BY108" s="100"/>
      <c r="BZ108" s="100"/>
      <c r="CA108" s="100"/>
      <c r="CB108" s="100"/>
      <c r="CC108" s="100"/>
      <c r="CD108" s="100"/>
      <c r="CE108" s="100"/>
      <c r="CF108" s="100"/>
      <c r="CG108" s="100"/>
      <c r="CH108" s="100"/>
      <c r="CI108" s="100"/>
      <c r="CJ108" s="100"/>
      <c r="CK108" s="100"/>
      <c r="CL108" s="100"/>
      <c r="CM108" s="100"/>
      <c r="CN108" s="100"/>
      <c r="CO108" s="100"/>
      <c r="CP108" s="100"/>
      <c r="CQ108" s="100"/>
      <c r="CR108" s="100"/>
      <c r="CS108" s="100"/>
      <c r="CT108" s="100"/>
      <c r="CU108" s="100"/>
      <c r="CV108" s="100"/>
      <c r="CW108" s="100"/>
      <c r="CX108" s="100"/>
      <c r="CY108" s="100"/>
      <c r="CZ108" s="100"/>
      <c r="DA108" s="100"/>
      <c r="DB108" s="100"/>
      <c r="DC108" s="100"/>
      <c r="DD108" s="100"/>
      <c r="DE108" s="100"/>
      <c r="DF108" s="174">
        <f t="shared" si="71"/>
        <v>0.1232706561724299</v>
      </c>
      <c r="DH108">
        <f t="shared" si="72"/>
        <v>0.99643354599117462</v>
      </c>
    </row>
    <row r="109" spans="1:112" ht="16.149999999999999" hidden="1" customHeight="1">
      <c r="A109" s="24">
        <f>A108+100</f>
        <v>300</v>
      </c>
      <c r="B109" s="78">
        <f>A109^(LN($F$2)/LN(2))*100</f>
        <v>15.94208328544005</v>
      </c>
      <c r="C109" s="107"/>
      <c r="D109" s="108"/>
      <c r="E109" s="83">
        <v>83.079044975529996</v>
      </c>
      <c r="F109" s="81">
        <f>(A109^(1+I109)-(A109-1)^(1+I109))*100</f>
        <v>15.94208328544795</v>
      </c>
      <c r="G109" s="5">
        <f>A109*H109</f>
        <v>6525.7640678289172</v>
      </c>
      <c r="H109" s="86">
        <f>A109^(I109)*100</f>
        <v>21.752546892763057</v>
      </c>
      <c r="I109" s="67">
        <f t="shared" si="112"/>
        <v>-0.26744346292466203</v>
      </c>
      <c r="J109" s="89">
        <f t="shared" si="113"/>
        <v>15.94208328544005</v>
      </c>
      <c r="K109" s="5">
        <f>A109*J109</f>
        <v>4782.6249856320155</v>
      </c>
      <c r="L109" s="81">
        <f t="shared" si="115"/>
        <v>10.815687326580559</v>
      </c>
      <c r="M109" s="75">
        <f t="shared" si="116"/>
        <v>0.12152412607595545</v>
      </c>
      <c r="N109" s="83">
        <f t="shared" si="117"/>
        <v>76.315766674930401</v>
      </c>
      <c r="O109" s="86"/>
      <c r="P109" s="49"/>
      <c r="Q109" s="94">
        <f>$A109^(LN(N109/100)/LN(2))*100</f>
        <v>10.815687326580562</v>
      </c>
      <c r="R109" s="8">
        <f>F109-B109</f>
        <v>7.8994588648129138E-12</v>
      </c>
      <c r="S109" s="9"/>
      <c r="U109" s="100"/>
      <c r="V109" s="100"/>
      <c r="W109" s="100"/>
      <c r="X109" s="100"/>
      <c r="Y109" s="100"/>
      <c r="Z109" s="100"/>
      <c r="AA109" s="100"/>
      <c r="AB109" s="100"/>
      <c r="AC109" s="100"/>
      <c r="AD109" s="100"/>
      <c r="AE109" s="100"/>
      <c r="AF109" s="100"/>
      <c r="AG109" s="100"/>
      <c r="AH109" s="100"/>
      <c r="AI109" s="100"/>
      <c r="AJ109" s="100"/>
      <c r="AK109" s="100"/>
      <c r="AL109" s="100"/>
      <c r="AM109" s="100"/>
      <c r="AN109" s="100"/>
      <c r="AO109" s="100"/>
      <c r="AP109" s="100"/>
      <c r="AQ109" s="100"/>
      <c r="AR109" s="100"/>
      <c r="AS109" s="100"/>
      <c r="AT109" s="100"/>
      <c r="AU109" s="100"/>
      <c r="AV109" s="100"/>
      <c r="AW109" s="100"/>
      <c r="AX109" s="100"/>
      <c r="AY109" s="100"/>
      <c r="AZ109" s="100"/>
      <c r="BA109" s="100"/>
      <c r="BB109" s="100"/>
      <c r="BC109" s="100"/>
      <c r="BD109" s="100"/>
      <c r="BE109" s="100"/>
      <c r="BF109" s="100"/>
      <c r="BG109" s="100"/>
      <c r="BH109" s="100"/>
      <c r="BI109" s="100"/>
      <c r="BJ109" s="100"/>
      <c r="BK109" s="100"/>
      <c r="BL109" s="100"/>
      <c r="BM109" s="100"/>
      <c r="BN109" s="100"/>
      <c r="BO109" s="100"/>
      <c r="BP109" s="100"/>
      <c r="BQ109" s="100"/>
      <c r="BR109" s="100"/>
      <c r="BS109" s="100"/>
      <c r="BT109" s="100"/>
      <c r="BU109" s="100"/>
      <c r="BV109" s="100"/>
      <c r="BW109" s="100"/>
      <c r="BX109" s="100"/>
      <c r="BY109" s="100"/>
      <c r="BZ109" s="100"/>
      <c r="CA109" s="100"/>
      <c r="CB109" s="100"/>
      <c r="CC109" s="100"/>
      <c r="CD109" s="100"/>
      <c r="CE109" s="100"/>
      <c r="CF109" s="100"/>
      <c r="CG109" s="100"/>
      <c r="CH109" s="100"/>
      <c r="CI109" s="100"/>
      <c r="CJ109" s="100"/>
      <c r="CK109" s="100"/>
      <c r="CL109" s="100"/>
      <c r="CM109" s="100"/>
      <c r="CN109" s="100"/>
      <c r="CO109" s="100"/>
      <c r="CP109" s="100"/>
      <c r="CQ109" s="100"/>
      <c r="CR109" s="100"/>
      <c r="CS109" s="100"/>
      <c r="CT109" s="100"/>
      <c r="CU109" s="100"/>
      <c r="CV109" s="100"/>
      <c r="CW109" s="100"/>
      <c r="CX109" s="100"/>
      <c r="CY109" s="100"/>
      <c r="CZ109" s="100"/>
      <c r="DA109" s="100"/>
      <c r="DB109" s="100"/>
      <c r="DC109" s="100"/>
      <c r="DD109" s="100"/>
      <c r="DE109" s="100"/>
      <c r="DF109" s="174">
        <f t="shared" si="71"/>
        <v>0.10815687326580563</v>
      </c>
      <c r="DH109">
        <f t="shared" si="72"/>
        <v>0.99775429433535834</v>
      </c>
    </row>
    <row r="110" spans="1:112" ht="16.149999999999999" hidden="1" customHeight="1">
      <c r="A110" s="24">
        <f>A109+100</f>
        <v>400</v>
      </c>
      <c r="B110" s="78">
        <f>A110^(LN($F$2)/LN(2))*100</f>
        <v>14.531946295545437</v>
      </c>
      <c r="C110" s="107"/>
      <c r="D110" s="108"/>
      <c r="E110" s="83">
        <v>82.957324498199995</v>
      </c>
      <c r="F110" s="81">
        <f>(A110^(1+I110)-(A110-1)^(1+I110))*100</f>
        <v>14.531946295583964</v>
      </c>
      <c r="G110" s="5">
        <f>A110*H110</f>
        <v>7955.2165649941599</v>
      </c>
      <c r="H110" s="86">
        <f>A110^(I110)*100</f>
        <v>19.8880414124854</v>
      </c>
      <c r="I110" s="67">
        <f t="shared" si="112"/>
        <v>-0.26955872912849105</v>
      </c>
      <c r="J110" s="89">
        <f t="shared" si="113"/>
        <v>14.531946295545437</v>
      </c>
      <c r="K110" s="5">
        <f>A110*J110</f>
        <v>5812.7785182181742</v>
      </c>
      <c r="L110" s="81">
        <f t="shared" si="115"/>
        <v>9.8576741144860591</v>
      </c>
      <c r="M110" s="75">
        <f t="shared" si="116"/>
        <v>0.11568910657987959</v>
      </c>
      <c r="N110" s="83">
        <f t="shared" si="117"/>
        <v>76.487535165927</v>
      </c>
      <c r="O110" s="86"/>
      <c r="P110" s="49"/>
      <c r="Q110" s="94">
        <f>$A110^(LN(N110/100)/LN(2))*100</f>
        <v>9.8576741144860556</v>
      </c>
      <c r="R110" s="8">
        <f>F110-B110</f>
        <v>3.8527403489752032E-11</v>
      </c>
      <c r="S110" s="9"/>
      <c r="U110" s="100"/>
      <c r="V110" s="100"/>
      <c r="W110" s="100"/>
      <c r="X110" s="100"/>
      <c r="Y110" s="100"/>
      <c r="Z110" s="100"/>
      <c r="AA110" s="100"/>
      <c r="AB110" s="100"/>
      <c r="AC110" s="100"/>
      <c r="AD110" s="100"/>
      <c r="AE110" s="100"/>
      <c r="AF110" s="100"/>
      <c r="AG110" s="100"/>
      <c r="AH110" s="100"/>
      <c r="AI110" s="100"/>
      <c r="AJ110" s="100"/>
      <c r="AK110" s="100"/>
      <c r="AL110" s="100"/>
      <c r="AM110" s="100"/>
      <c r="AN110" s="100"/>
      <c r="AO110" s="100"/>
      <c r="AP110" s="100"/>
      <c r="AQ110" s="100"/>
      <c r="AR110" s="100"/>
      <c r="AS110" s="100"/>
      <c r="AT110" s="100"/>
      <c r="AU110" s="100"/>
      <c r="AV110" s="100"/>
      <c r="AW110" s="100"/>
      <c r="AX110" s="100"/>
      <c r="AY110" s="100"/>
      <c r="AZ110" s="100"/>
      <c r="BA110" s="100"/>
      <c r="BB110" s="100"/>
      <c r="BC110" s="100"/>
      <c r="BD110" s="100"/>
      <c r="BE110" s="100"/>
      <c r="BF110" s="100"/>
      <c r="BG110" s="100"/>
      <c r="BH110" s="100"/>
      <c r="BI110" s="100"/>
      <c r="BJ110" s="100"/>
      <c r="BK110" s="100"/>
      <c r="BL110" s="100"/>
      <c r="BM110" s="100"/>
      <c r="BN110" s="100"/>
      <c r="BO110" s="100"/>
      <c r="BP110" s="100"/>
      <c r="BQ110" s="100"/>
      <c r="BR110" s="100"/>
      <c r="BS110" s="100"/>
      <c r="BT110" s="100"/>
      <c r="BU110" s="100"/>
      <c r="BV110" s="100"/>
      <c r="BW110" s="100"/>
      <c r="BX110" s="100"/>
      <c r="BY110" s="100"/>
      <c r="BZ110" s="100"/>
      <c r="CA110" s="100"/>
      <c r="CB110" s="100"/>
      <c r="CC110" s="100"/>
      <c r="CD110" s="100"/>
      <c r="CE110" s="100"/>
      <c r="CF110" s="100"/>
      <c r="CG110" s="100"/>
      <c r="CH110" s="100"/>
      <c r="CI110" s="100"/>
      <c r="CJ110" s="100"/>
      <c r="CK110" s="100"/>
      <c r="CL110" s="100"/>
      <c r="CM110" s="100"/>
      <c r="CN110" s="100"/>
      <c r="CO110" s="100"/>
      <c r="CP110" s="100"/>
      <c r="CQ110" s="100"/>
      <c r="CR110" s="100"/>
      <c r="CS110" s="100"/>
      <c r="CT110" s="100"/>
      <c r="CU110" s="100"/>
      <c r="CV110" s="100"/>
      <c r="CW110" s="100"/>
      <c r="CX110" s="100"/>
      <c r="CY110" s="100"/>
      <c r="CZ110" s="100"/>
      <c r="DA110" s="100"/>
      <c r="DB110" s="100"/>
      <c r="DC110" s="100"/>
      <c r="DD110" s="100"/>
      <c r="DE110" s="100"/>
      <c r="DF110" s="174">
        <f t="shared" si="71"/>
        <v>9.857674114486055E-2</v>
      </c>
      <c r="DH110">
        <f t="shared" si="72"/>
        <v>0.99839812431211039</v>
      </c>
    </row>
    <row r="111" spans="1:112" ht="16.149999999999999" hidden="1" customHeight="1">
      <c r="A111" s="24">
        <f>A110+100</f>
        <v>500</v>
      </c>
      <c r="B111" s="78">
        <f>A111^(LN($F$2)/LN(2))*100</f>
        <v>13.524640451566054</v>
      </c>
      <c r="C111" s="107"/>
      <c r="D111" s="108"/>
      <c r="E111" s="83">
        <v>82.869281950550004</v>
      </c>
      <c r="F111" s="81">
        <f>(A111^(1+I111)-(A111-1)^(1+I111))*100</f>
        <v>13.524640451579728</v>
      </c>
      <c r="G111" s="5">
        <f>A111*H111</f>
        <v>9274.7969047471106</v>
      </c>
      <c r="H111" s="86">
        <f>A111^(I111)*100</f>
        <v>18.549593809494223</v>
      </c>
      <c r="I111" s="67">
        <f t="shared" si="112"/>
        <v>-0.27109067338685872</v>
      </c>
      <c r="J111" s="89">
        <f t="shared" si="113"/>
        <v>13.524640451566054</v>
      </c>
      <c r="K111" s="5">
        <f>A111*J111</f>
        <v>6762.3202257830271</v>
      </c>
      <c r="L111" s="81">
        <f t="shared" si="115"/>
        <v>9.1736336209208957</v>
      </c>
      <c r="M111" s="75">
        <f t="shared" si="116"/>
        <v>0.11153513939775646</v>
      </c>
      <c r="N111" s="83">
        <f t="shared" si="117"/>
        <v>76.610255271289091</v>
      </c>
      <c r="O111" s="86"/>
      <c r="P111" s="49"/>
      <c r="Q111" s="94">
        <f>$A111^(LN(N111/100)/LN(2))*100</f>
        <v>9.173633620920894</v>
      </c>
      <c r="R111" s="8">
        <f>F111-B111</f>
        <v>1.3674394949703128E-11</v>
      </c>
      <c r="S111" s="9"/>
      <c r="U111" s="100"/>
      <c r="V111" s="100"/>
      <c r="W111" s="100"/>
      <c r="X111" s="100"/>
      <c r="Y111" s="100"/>
      <c r="Z111" s="100"/>
      <c r="AA111" s="100"/>
      <c r="AB111" s="100"/>
      <c r="AC111" s="100"/>
      <c r="AD111" s="100"/>
      <c r="AE111" s="100"/>
      <c r="AF111" s="100"/>
      <c r="AG111" s="100"/>
      <c r="AH111" s="100"/>
      <c r="AI111" s="100"/>
      <c r="AJ111" s="100"/>
      <c r="AK111" s="100"/>
      <c r="AL111" s="100"/>
      <c r="AM111" s="100"/>
      <c r="AN111" s="100"/>
      <c r="AO111" s="100"/>
      <c r="AP111" s="100"/>
      <c r="AQ111" s="100"/>
      <c r="AR111" s="100"/>
      <c r="AS111" s="100"/>
      <c r="AT111" s="100"/>
      <c r="AU111" s="100"/>
      <c r="AV111" s="100"/>
      <c r="AW111" s="100"/>
      <c r="AX111" s="100"/>
      <c r="AY111" s="100"/>
      <c r="AZ111" s="100"/>
      <c r="BA111" s="100"/>
      <c r="BB111" s="100"/>
      <c r="BC111" s="100"/>
      <c r="BD111" s="100"/>
      <c r="BE111" s="100"/>
      <c r="BF111" s="100"/>
      <c r="BG111" s="100"/>
      <c r="BH111" s="100"/>
      <c r="BI111" s="100"/>
      <c r="BJ111" s="100"/>
      <c r="BK111" s="100"/>
      <c r="BL111" s="100"/>
      <c r="BM111" s="100"/>
      <c r="BN111" s="100"/>
      <c r="BO111" s="100"/>
      <c r="BP111" s="100"/>
      <c r="BQ111" s="100"/>
      <c r="BR111" s="100"/>
      <c r="BS111" s="100"/>
      <c r="BT111" s="100"/>
      <c r="BU111" s="100"/>
      <c r="BV111" s="100"/>
      <c r="BW111" s="100"/>
      <c r="BX111" s="100"/>
      <c r="BY111" s="100"/>
      <c r="BZ111" s="100"/>
      <c r="CA111" s="100"/>
      <c r="CB111" s="100"/>
      <c r="CC111" s="100"/>
      <c r="CD111" s="100"/>
      <c r="CE111" s="100"/>
      <c r="CF111" s="100"/>
      <c r="CG111" s="100"/>
      <c r="CH111" s="100"/>
      <c r="CI111" s="100"/>
      <c r="CJ111" s="100"/>
      <c r="CK111" s="100"/>
      <c r="CL111" s="100"/>
      <c r="CM111" s="100"/>
      <c r="CN111" s="100"/>
      <c r="CO111" s="100"/>
      <c r="CP111" s="100"/>
      <c r="CQ111" s="100"/>
      <c r="CR111" s="100"/>
      <c r="CS111" s="100"/>
      <c r="CT111" s="100"/>
      <c r="CU111" s="100"/>
      <c r="CV111" s="100"/>
      <c r="CW111" s="100"/>
      <c r="CX111" s="100"/>
      <c r="CY111" s="100"/>
      <c r="CZ111" s="100"/>
      <c r="DA111" s="100"/>
      <c r="DB111" s="100"/>
      <c r="DC111" s="100"/>
      <c r="DD111" s="100"/>
      <c r="DE111" s="100"/>
      <c r="DF111" s="174">
        <f t="shared" si="71"/>
        <v>9.1736336209208943E-2</v>
      </c>
      <c r="DH111" t="e">
        <f t="shared" si="72"/>
        <v>#DIV/0!</v>
      </c>
    </row>
    <row r="112" spans="1:112" ht="7.9" hidden="1" customHeight="1">
      <c r="A112" s="23"/>
      <c r="B112" s="78"/>
      <c r="C112" s="107"/>
      <c r="D112" s="108"/>
      <c r="E112" s="83"/>
      <c r="F112" s="81"/>
      <c r="G112" s="5"/>
      <c r="H112" s="86"/>
      <c r="I112" s="67"/>
      <c r="J112" s="89"/>
      <c r="K112" s="5"/>
      <c r="L112" s="81"/>
      <c r="M112" s="75"/>
      <c r="N112" s="83"/>
      <c r="O112" s="86"/>
      <c r="P112" s="49"/>
      <c r="Q112" s="113"/>
      <c r="R112" s="8"/>
      <c r="S112" s="9"/>
      <c r="U112" s="100"/>
      <c r="V112" s="100"/>
      <c r="W112" s="100"/>
      <c r="X112" s="100"/>
      <c r="Y112" s="100"/>
      <c r="Z112" s="100"/>
      <c r="AA112" s="100"/>
      <c r="AB112" s="100"/>
      <c r="AC112" s="100"/>
      <c r="AD112" s="100"/>
      <c r="AE112" s="100"/>
      <c r="AF112" s="100"/>
      <c r="AG112" s="100"/>
      <c r="AH112" s="100"/>
      <c r="AI112" s="100"/>
      <c r="AJ112" s="100"/>
      <c r="AK112" s="100"/>
      <c r="AL112" s="100"/>
      <c r="AM112" s="100"/>
      <c r="AN112" s="100"/>
      <c r="AO112" s="100"/>
      <c r="AP112" s="100"/>
      <c r="AQ112" s="100"/>
      <c r="AR112" s="100"/>
      <c r="AS112" s="100"/>
      <c r="AT112" s="100"/>
      <c r="AU112" s="100"/>
      <c r="AV112" s="100"/>
      <c r="AW112" s="100"/>
      <c r="AX112" s="100"/>
      <c r="AY112" s="100"/>
      <c r="AZ112" s="100"/>
      <c r="BA112" s="100"/>
      <c r="BB112" s="100"/>
      <c r="BC112" s="100"/>
      <c r="BD112" s="100"/>
      <c r="BE112" s="100"/>
      <c r="BF112" s="100"/>
      <c r="BG112" s="100"/>
      <c r="BH112" s="100"/>
      <c r="BI112" s="100"/>
      <c r="BJ112" s="100"/>
      <c r="BK112" s="100"/>
      <c r="BL112" s="100"/>
      <c r="BM112" s="100"/>
      <c r="BN112" s="100"/>
      <c r="BO112" s="100"/>
      <c r="BP112" s="100"/>
      <c r="BQ112" s="100"/>
      <c r="BR112" s="100"/>
      <c r="BS112" s="100"/>
      <c r="BT112" s="100"/>
      <c r="BU112" s="100"/>
      <c r="BV112" s="100"/>
      <c r="BW112" s="100"/>
      <c r="BX112" s="100"/>
      <c r="BY112" s="100"/>
      <c r="BZ112" s="100"/>
      <c r="CA112" s="100"/>
      <c r="CB112" s="100"/>
      <c r="CC112" s="100"/>
      <c r="CD112" s="100"/>
      <c r="CE112" s="100"/>
      <c r="CF112" s="100"/>
      <c r="CG112" s="100"/>
      <c r="CH112" s="100"/>
      <c r="CI112" s="100"/>
      <c r="CJ112" s="100"/>
      <c r="CK112" s="100"/>
      <c r="CL112" s="100"/>
      <c r="CM112" s="100"/>
      <c r="CN112" s="100"/>
      <c r="CO112" s="100"/>
      <c r="CP112" s="100"/>
      <c r="CQ112" s="100"/>
      <c r="CR112" s="100"/>
      <c r="CS112" s="100"/>
      <c r="CT112" s="100"/>
      <c r="CU112" s="100"/>
      <c r="CV112" s="100"/>
      <c r="CW112" s="100"/>
      <c r="CX112" s="100"/>
      <c r="CY112" s="100"/>
      <c r="CZ112" s="100"/>
      <c r="DA112" s="100"/>
      <c r="DB112" s="100"/>
      <c r="DC112" s="100"/>
      <c r="DD112" s="100"/>
      <c r="DE112" s="100"/>
      <c r="DF112" s="174">
        <f t="shared" si="71"/>
        <v>0</v>
      </c>
      <c r="DH112">
        <f t="shared" si="72"/>
        <v>0</v>
      </c>
    </row>
    <row r="113" spans="1:112" ht="16.149999999999999" hidden="1" customHeight="1">
      <c r="A113" s="22" t="s">
        <v>10</v>
      </c>
      <c r="B113" s="79">
        <f>1000000000^(LN($F$2)/LN(2))*100</f>
        <v>0.12666223470101995</v>
      </c>
      <c r="C113" s="109"/>
      <c r="D113" s="110"/>
      <c r="E113" s="84">
        <v>80.977239079920494</v>
      </c>
      <c r="F113" s="82">
        <f>(1000000000^(1+I113)-(1000000000-1)^(1+I113))*100</f>
        <v>0.12666222173720598</v>
      </c>
      <c r="G113" s="99">
        <f>1000*H113</f>
        <v>182.09383492827968</v>
      </c>
      <c r="H113" s="87">
        <f>1000000000^(I113)*100</f>
        <v>0.18209383492827969</v>
      </c>
      <c r="I113" s="68">
        <f>LN(E113/100)/LN(2)</f>
        <v>-0.30441163974171576</v>
      </c>
      <c r="J113" s="90">
        <f>1000000000^(LN($O$2)/LN(2))*100</f>
        <v>0.12666223470101995</v>
      </c>
      <c r="K113" s="99">
        <f>1000*J113</f>
        <v>126.66223470101995</v>
      </c>
      <c r="L113" s="82">
        <f>(1000000000^(1+(LN($O$2)/LN(2))) -(1000000000-1)^(1+(LN($O$2)/LN(2))))*100</f>
        <v>8.5886195302009583E-2</v>
      </c>
      <c r="M113" s="76">
        <f>LN(2)/LN(1000000000)</f>
        <v>3.3447777295997912E-2</v>
      </c>
      <c r="N113" s="84">
        <f>(L113/100)^M113*100</f>
        <v>78.967165877583795</v>
      </c>
      <c r="O113" s="87"/>
      <c r="P113" s="50"/>
      <c r="Q113" s="114">
        <f>1000000000^(LN(N113/100)/LN(2))*100</f>
        <v>8.5886195302009402E-2</v>
      </c>
      <c r="R113" s="10">
        <f>F113-B113</f>
        <v>-1.296381396675983E-8</v>
      </c>
      <c r="S113" s="9"/>
      <c r="DF113" s="174">
        <f t="shared" si="71"/>
        <v>8.5886195302009398E-4</v>
      </c>
      <c r="DH113" t="e">
        <f t="shared" si="72"/>
        <v>#DIV/0!</v>
      </c>
    </row>
    <row r="114" spans="1:112" ht="16.149999999999999" hidden="1" customHeight="1">
      <c r="A114" s="2" t="s">
        <v>11</v>
      </c>
      <c r="B114" s="2"/>
      <c r="C114" s="2"/>
      <c r="D114" s="2"/>
      <c r="E114" s="2"/>
      <c r="F114" s="2"/>
      <c r="G114" s="2"/>
      <c r="H114" s="2"/>
      <c r="I114" s="2"/>
      <c r="J114" s="2"/>
      <c r="K114" s="2"/>
      <c r="L114" s="2"/>
      <c r="M114" s="2"/>
      <c r="N114" s="2"/>
      <c r="O114" s="2"/>
      <c r="P114" s="2"/>
      <c r="Q114" s="2"/>
      <c r="R114" s="3"/>
      <c r="DF114" s="174">
        <f t="shared" si="71"/>
        <v>0</v>
      </c>
      <c r="DH114" t="e">
        <f t="shared" si="72"/>
        <v>#VALUE!</v>
      </c>
    </row>
    <row r="115" spans="1:112" ht="16.149999999999999" hidden="1" customHeight="1" thickBot="1">
      <c r="A115" s="112" t="s">
        <v>19</v>
      </c>
      <c r="B115" s="2"/>
      <c r="C115" s="2"/>
      <c r="E115" s="111" t="s">
        <v>18</v>
      </c>
      <c r="F115" s="2"/>
      <c r="G115" s="2"/>
      <c r="H115" s="111" t="s">
        <v>20</v>
      </c>
      <c r="I115" s="2"/>
      <c r="J115" s="2"/>
      <c r="K115" s="2"/>
      <c r="L115" s="2"/>
      <c r="M115" s="2"/>
      <c r="N115" s="111" t="s">
        <v>21</v>
      </c>
      <c r="O115" s="2"/>
      <c r="P115" s="2"/>
      <c r="Q115" s="2"/>
      <c r="R115" s="3"/>
      <c r="DF115" s="174">
        <f t="shared" si="71"/>
        <v>0</v>
      </c>
      <c r="DH115" t="e">
        <f t="shared" si="72"/>
        <v>#VALUE!</v>
      </c>
    </row>
    <row r="116" spans="1:112" ht="13.5" thickBot="1">
      <c r="A116" s="149"/>
      <c r="B116" s="128" t="s">
        <v>45</v>
      </c>
      <c r="C116" s="153">
        <v>87.426681438743202</v>
      </c>
      <c r="D116" s="2" t="s">
        <v>41</v>
      </c>
      <c r="E116" s="2"/>
      <c r="F116" s="150"/>
      <c r="G116" s="151" t="s">
        <v>39</v>
      </c>
      <c r="H116" s="152">
        <v>80</v>
      </c>
      <c r="I116" s="2"/>
      <c r="J116" s="2"/>
      <c r="K116" s="2"/>
      <c r="L116" s="2"/>
      <c r="M116" s="2"/>
      <c r="N116" s="2"/>
      <c r="O116" s="2"/>
      <c r="P116" s="182" t="s">
        <v>48</v>
      </c>
      <c r="Q116" s="178">
        <f>SUM(Q7:Q14)</f>
        <v>409.6</v>
      </c>
      <c r="R116" s="178">
        <f t="shared" ref="R116:CC116" si="120">SUM(R7:R14)</f>
        <v>1.5612755532856681E-10</v>
      </c>
      <c r="S116" s="178">
        <f t="shared" si="120"/>
        <v>2666.1199527103277</v>
      </c>
      <c r="T116" s="178">
        <f t="shared" si="120"/>
        <v>634.24776385083885</v>
      </c>
      <c r="U116" s="178">
        <f t="shared" si="120"/>
        <v>471.78861371696172</v>
      </c>
      <c r="V116" s="178">
        <f t="shared" si="120"/>
        <v>330.52665747602663</v>
      </c>
      <c r="W116" s="178">
        <f t="shared" si="120"/>
        <v>240.4745713554976</v>
      </c>
      <c r="X116" s="178">
        <f t="shared" si="120"/>
        <v>173.82133658677049</v>
      </c>
      <c r="Y116" s="178">
        <f t="shared" si="120"/>
        <v>120.28181381936979</v>
      </c>
      <c r="Z116" s="178">
        <f t="shared" si="120"/>
        <v>75.03136187836617</v>
      </c>
      <c r="AA116" s="178">
        <f t="shared" si="120"/>
        <v>35.45733274071344</v>
      </c>
      <c r="AB116" s="178">
        <f t="shared" si="120"/>
        <v>0</v>
      </c>
      <c r="AC116" s="178">
        <f t="shared" si="120"/>
        <v>0</v>
      </c>
      <c r="AD116" s="178">
        <f t="shared" si="120"/>
        <v>0</v>
      </c>
      <c r="AE116" s="178">
        <f t="shared" si="120"/>
        <v>0</v>
      </c>
      <c r="AF116" s="178">
        <f t="shared" si="120"/>
        <v>0</v>
      </c>
      <c r="AG116" s="178">
        <f t="shared" si="120"/>
        <v>0</v>
      </c>
      <c r="AH116" s="178">
        <f t="shared" si="120"/>
        <v>0</v>
      </c>
      <c r="AI116" s="178">
        <f t="shared" si="120"/>
        <v>0</v>
      </c>
      <c r="AJ116" s="178">
        <f t="shared" si="120"/>
        <v>0</v>
      </c>
      <c r="AK116" s="178">
        <f t="shared" si="120"/>
        <v>0</v>
      </c>
      <c r="AL116" s="178">
        <f t="shared" si="120"/>
        <v>0</v>
      </c>
      <c r="AM116" s="178">
        <f t="shared" si="120"/>
        <v>0</v>
      </c>
      <c r="AN116" s="178">
        <f t="shared" si="120"/>
        <v>0</v>
      </c>
      <c r="AO116" s="178">
        <f t="shared" si="120"/>
        <v>0</v>
      </c>
      <c r="AP116" s="178">
        <f t="shared" si="120"/>
        <v>0</v>
      </c>
      <c r="AQ116" s="178">
        <f t="shared" si="120"/>
        <v>0</v>
      </c>
      <c r="AR116" s="178">
        <f t="shared" si="120"/>
        <v>0</v>
      </c>
      <c r="AS116" s="178">
        <f t="shared" si="120"/>
        <v>0</v>
      </c>
      <c r="AT116" s="178">
        <f t="shared" si="120"/>
        <v>0</v>
      </c>
      <c r="AU116" s="178">
        <f t="shared" si="120"/>
        <v>0</v>
      </c>
      <c r="AV116" s="178">
        <f t="shared" si="120"/>
        <v>0</v>
      </c>
      <c r="AW116" s="178">
        <f t="shared" si="120"/>
        <v>0</v>
      </c>
      <c r="AX116" s="178">
        <f t="shared" si="120"/>
        <v>0</v>
      </c>
      <c r="AY116" s="178">
        <f t="shared" si="120"/>
        <v>0</v>
      </c>
      <c r="AZ116" s="178">
        <f t="shared" si="120"/>
        <v>0</v>
      </c>
      <c r="BA116" s="178">
        <f t="shared" si="120"/>
        <v>0</v>
      </c>
      <c r="BB116" s="178">
        <f t="shared" si="120"/>
        <v>0</v>
      </c>
      <c r="BC116" s="178">
        <f t="shared" si="120"/>
        <v>0</v>
      </c>
      <c r="BD116" s="178">
        <f t="shared" si="120"/>
        <v>0</v>
      </c>
      <c r="BE116" s="178">
        <f t="shared" si="120"/>
        <v>0</v>
      </c>
      <c r="BF116" s="178">
        <f t="shared" si="120"/>
        <v>0</v>
      </c>
      <c r="BG116" s="178">
        <f t="shared" si="120"/>
        <v>0</v>
      </c>
      <c r="BH116" s="178">
        <f t="shared" si="120"/>
        <v>0</v>
      </c>
      <c r="BI116" s="178">
        <f t="shared" si="120"/>
        <v>0</v>
      </c>
      <c r="BJ116" s="178">
        <f t="shared" si="120"/>
        <v>0</v>
      </c>
      <c r="BK116" s="178">
        <f t="shared" si="120"/>
        <v>0</v>
      </c>
      <c r="BL116" s="178">
        <f t="shared" si="120"/>
        <v>0</v>
      </c>
      <c r="BM116" s="178">
        <f t="shared" si="120"/>
        <v>0</v>
      </c>
      <c r="BN116" s="178">
        <f t="shared" si="120"/>
        <v>0</v>
      </c>
      <c r="BO116" s="178">
        <f t="shared" si="120"/>
        <v>0</v>
      </c>
      <c r="BP116" s="178">
        <f t="shared" si="120"/>
        <v>0</v>
      </c>
      <c r="BQ116" s="178">
        <f t="shared" si="120"/>
        <v>0</v>
      </c>
      <c r="BR116" s="178">
        <f t="shared" si="120"/>
        <v>0</v>
      </c>
      <c r="BS116" s="178">
        <f t="shared" si="120"/>
        <v>0</v>
      </c>
      <c r="BT116" s="178">
        <f t="shared" si="120"/>
        <v>0</v>
      </c>
      <c r="BU116" s="178">
        <f t="shared" si="120"/>
        <v>0</v>
      </c>
      <c r="BV116" s="178">
        <f t="shared" si="120"/>
        <v>0</v>
      </c>
      <c r="BW116" s="178">
        <f t="shared" si="120"/>
        <v>0</v>
      </c>
      <c r="BX116" s="178">
        <f t="shared" si="120"/>
        <v>0</v>
      </c>
      <c r="BY116" s="178">
        <f t="shared" si="120"/>
        <v>0</v>
      </c>
      <c r="BZ116" s="178">
        <f t="shared" si="120"/>
        <v>0</v>
      </c>
      <c r="CA116" s="178">
        <f t="shared" si="120"/>
        <v>0</v>
      </c>
      <c r="CB116" s="178">
        <f t="shared" si="120"/>
        <v>0</v>
      </c>
      <c r="CC116" s="178">
        <f t="shared" si="120"/>
        <v>0</v>
      </c>
      <c r="CD116" s="178">
        <f t="shared" ref="CD116:DF116" si="121">SUM(CD7:CD14)</f>
        <v>0</v>
      </c>
      <c r="CE116" s="178">
        <f t="shared" si="121"/>
        <v>0</v>
      </c>
      <c r="CF116" s="178">
        <f t="shared" si="121"/>
        <v>0</v>
      </c>
      <c r="CG116" s="178">
        <f t="shared" si="121"/>
        <v>0</v>
      </c>
      <c r="CH116" s="178">
        <f t="shared" si="121"/>
        <v>0</v>
      </c>
      <c r="CI116" s="178">
        <f t="shared" si="121"/>
        <v>0</v>
      </c>
      <c r="CJ116" s="178">
        <f t="shared" si="121"/>
        <v>0</v>
      </c>
      <c r="CK116" s="178">
        <f t="shared" si="121"/>
        <v>0</v>
      </c>
      <c r="CL116" s="178">
        <f t="shared" si="121"/>
        <v>0</v>
      </c>
      <c r="CM116" s="178">
        <f t="shared" si="121"/>
        <v>0</v>
      </c>
      <c r="CN116" s="178">
        <f t="shared" si="121"/>
        <v>0</v>
      </c>
      <c r="CO116" s="178">
        <f t="shared" si="121"/>
        <v>0</v>
      </c>
      <c r="CP116" s="178">
        <f t="shared" si="121"/>
        <v>0</v>
      </c>
      <c r="CQ116" s="178">
        <f t="shared" si="121"/>
        <v>0</v>
      </c>
      <c r="CR116" s="178">
        <f t="shared" si="121"/>
        <v>0</v>
      </c>
      <c r="CS116" s="178">
        <f t="shared" si="121"/>
        <v>0</v>
      </c>
      <c r="CT116" s="178">
        <f t="shared" si="121"/>
        <v>0</v>
      </c>
      <c r="CU116" s="178">
        <f t="shared" si="121"/>
        <v>0</v>
      </c>
      <c r="CV116" s="178">
        <f t="shared" si="121"/>
        <v>0</v>
      </c>
      <c r="CW116" s="178">
        <f t="shared" si="121"/>
        <v>0</v>
      </c>
      <c r="CX116" s="178">
        <f t="shared" si="121"/>
        <v>0</v>
      </c>
      <c r="CY116" s="178">
        <f t="shared" si="121"/>
        <v>0</v>
      </c>
      <c r="CZ116" s="178">
        <f t="shared" si="121"/>
        <v>0</v>
      </c>
      <c r="DA116" s="178">
        <f t="shared" si="121"/>
        <v>0</v>
      </c>
      <c r="DB116" s="178">
        <f t="shared" si="121"/>
        <v>0</v>
      </c>
      <c r="DC116" s="178">
        <f t="shared" si="121"/>
        <v>0</v>
      </c>
      <c r="DD116" s="178">
        <f t="shared" si="121"/>
        <v>0</v>
      </c>
      <c r="DE116" s="178">
        <f t="shared" si="121"/>
        <v>0</v>
      </c>
      <c r="DF116" s="179">
        <f t="shared" si="121"/>
        <v>410.00026108752792</v>
      </c>
      <c r="DG116" s="174"/>
      <c r="DH116" t="s">
        <v>25</v>
      </c>
    </row>
    <row r="117" spans="1:112">
      <c r="A117" s="2"/>
      <c r="B117" s="115" t="s">
        <v>38</v>
      </c>
      <c r="C117" s="2">
        <f>(LN(C$116/100))/(LN(2))</f>
        <v>-0.19385445698113909</v>
      </c>
      <c r="D117" s="2" t="s">
        <v>25</v>
      </c>
      <c r="E117" s="2"/>
      <c r="F117" s="2" t="s">
        <v>25</v>
      </c>
      <c r="G117" s="172" t="s">
        <v>22</v>
      </c>
      <c r="H117" s="2">
        <f>(LN(H$116/100))/(LN(2))</f>
        <v>-0.32192809488736229</v>
      </c>
      <c r="I117" s="2"/>
      <c r="J117" s="2"/>
      <c r="K117" s="2"/>
      <c r="L117" s="2"/>
      <c r="M117" s="2"/>
      <c r="N117" s="2"/>
      <c r="O117" s="2"/>
      <c r="P117" s="2"/>
      <c r="Q117" s="2"/>
      <c r="R117" s="3"/>
    </row>
    <row r="118" spans="1:112">
      <c r="A118" s="2"/>
      <c r="B118" s="172" t="s">
        <v>23</v>
      </c>
      <c r="C118" s="160">
        <v>100</v>
      </c>
      <c r="D118" s="2"/>
      <c r="E118" s="2"/>
      <c r="F118" s="2"/>
      <c r="G118" s="172" t="s">
        <v>23</v>
      </c>
      <c r="H118" s="160">
        <f>$C$118</f>
        <v>100</v>
      </c>
      <c r="I118" s="2"/>
      <c r="J118" s="2"/>
      <c r="K118" s="2"/>
      <c r="L118" s="2"/>
      <c r="M118" s="2"/>
      <c r="N118" s="2"/>
      <c r="O118" s="2"/>
      <c r="P118" s="2"/>
      <c r="Q118" s="2"/>
      <c r="R118" s="3"/>
    </row>
    <row r="119" spans="1:112" ht="13.5" thickBot="1">
      <c r="A119" s="2"/>
      <c r="B119" s="172" t="s">
        <v>24</v>
      </c>
      <c r="C119" s="160">
        <f>B131</f>
        <v>54.557378380472187</v>
      </c>
      <c r="D119" s="2" t="s">
        <v>25</v>
      </c>
      <c r="E119" s="2"/>
      <c r="F119" s="2" t="s">
        <v>25</v>
      </c>
      <c r="G119" s="172" t="s">
        <v>24</v>
      </c>
      <c r="H119" s="160">
        <f>G131</f>
        <v>51.2</v>
      </c>
      <c r="I119" s="2"/>
      <c r="J119" s="2" t="s">
        <v>25</v>
      </c>
      <c r="K119" s="2"/>
      <c r="L119" s="2"/>
      <c r="M119" s="2"/>
      <c r="N119" s="2"/>
      <c r="O119" s="2"/>
      <c r="P119" s="2"/>
      <c r="Q119" s="2"/>
      <c r="R119" s="3"/>
    </row>
    <row r="120" spans="1:112">
      <c r="A120" s="129"/>
      <c r="B120" s="118" t="s">
        <v>30</v>
      </c>
      <c r="C120" s="119" t="s">
        <v>43</v>
      </c>
      <c r="D120" s="119" t="s">
        <v>33</v>
      </c>
      <c r="E120" s="120"/>
      <c r="F120" s="121" t="s">
        <v>37</v>
      </c>
      <c r="G120" s="118" t="s">
        <v>30</v>
      </c>
      <c r="H120" s="119" t="s">
        <v>43</v>
      </c>
      <c r="I120" s="119" t="s">
        <v>25</v>
      </c>
      <c r="J120" s="119" t="s">
        <v>33</v>
      </c>
      <c r="K120" s="121" t="s">
        <v>37</v>
      </c>
      <c r="L120" s="2"/>
      <c r="M120" s="2"/>
      <c r="N120" s="2"/>
      <c r="O120" s="2"/>
      <c r="P120" s="2"/>
      <c r="Q120" s="2"/>
      <c r="R120" s="3"/>
    </row>
    <row r="121" spans="1:112">
      <c r="A121" s="130"/>
      <c r="B121" s="122" t="s">
        <v>31</v>
      </c>
      <c r="C121" s="123" t="s">
        <v>31</v>
      </c>
      <c r="D121" s="123" t="s">
        <v>29</v>
      </c>
      <c r="E121" s="124"/>
      <c r="F121" s="125" t="s">
        <v>35</v>
      </c>
      <c r="G121" s="122" t="s">
        <v>31</v>
      </c>
      <c r="H121" s="123" t="s">
        <v>31</v>
      </c>
      <c r="I121" s="123" t="s">
        <v>25</v>
      </c>
      <c r="J121" s="123" t="s">
        <v>29</v>
      </c>
      <c r="K121" s="125" t="s">
        <v>35</v>
      </c>
      <c r="L121" s="2"/>
      <c r="M121" s="2"/>
      <c r="N121" s="2"/>
      <c r="O121" s="2"/>
      <c r="P121" s="2"/>
      <c r="Q121" s="2"/>
      <c r="R121" s="3"/>
    </row>
    <row r="122" spans="1:112">
      <c r="A122" s="130"/>
      <c r="B122" s="122" t="s">
        <v>32</v>
      </c>
      <c r="C122" s="123" t="s">
        <v>42</v>
      </c>
      <c r="D122" s="123" t="s">
        <v>34</v>
      </c>
      <c r="E122" s="124"/>
      <c r="F122" s="125" t="s">
        <v>36</v>
      </c>
      <c r="G122" s="122" t="s">
        <v>32</v>
      </c>
      <c r="H122" s="123" t="s">
        <v>42</v>
      </c>
      <c r="I122" s="123" t="s">
        <v>25</v>
      </c>
      <c r="J122" s="123" t="s">
        <v>34</v>
      </c>
      <c r="K122" s="125" t="s">
        <v>36</v>
      </c>
      <c r="L122" s="2"/>
      <c r="M122" s="2"/>
      <c r="N122" s="2"/>
      <c r="O122" s="2"/>
      <c r="P122" s="2"/>
      <c r="Q122" s="2"/>
      <c r="R122" s="3"/>
    </row>
    <row r="123" spans="1:112">
      <c r="A123" s="130"/>
      <c r="B123" s="126">
        <f>$C118</f>
        <v>100</v>
      </c>
      <c r="C123" s="124"/>
      <c r="D123" s="124">
        <f>$C118</f>
        <v>100</v>
      </c>
      <c r="E123" s="124"/>
      <c r="F123" s="127"/>
      <c r="G123" s="126">
        <f>$C$118</f>
        <v>100</v>
      </c>
      <c r="H123" s="124"/>
      <c r="I123" s="124"/>
      <c r="J123" s="123">
        <f>$C118</f>
        <v>100</v>
      </c>
      <c r="K123" s="127"/>
      <c r="L123" s="2"/>
      <c r="M123" s="2"/>
      <c r="N123" s="2"/>
      <c r="O123" s="2"/>
      <c r="P123" s="2"/>
      <c r="Q123" s="2"/>
      <c r="R123" s="3"/>
    </row>
    <row r="124" spans="1:112">
      <c r="A124" s="130">
        <v>1</v>
      </c>
      <c r="B124" s="126">
        <f>B$123*$A124^(C$117)</f>
        <v>100</v>
      </c>
      <c r="C124" s="124">
        <f>A124*D124</f>
        <v>100</v>
      </c>
      <c r="D124" s="135">
        <f>D$123*$A124^(C$117)</f>
        <v>100</v>
      </c>
      <c r="E124" s="124">
        <f>C124/$A124</f>
        <v>100</v>
      </c>
      <c r="F124" s="127"/>
      <c r="G124" s="134">
        <f>G$123*$A124^(H$117)</f>
        <v>100</v>
      </c>
      <c r="H124" s="124">
        <f>G124</f>
        <v>100</v>
      </c>
      <c r="I124" s="124" t="e">
        <f>H124/F124</f>
        <v>#DIV/0!</v>
      </c>
      <c r="J124" s="124">
        <f>H124/$A124</f>
        <v>100</v>
      </c>
      <c r="K124" s="127"/>
      <c r="L124" s="2"/>
      <c r="M124" s="3"/>
    </row>
    <row r="125" spans="1:112">
      <c r="A125" s="146">
        <v>2</v>
      </c>
      <c r="B125" s="136">
        <f>C125-C124</f>
        <v>74.853362877486433</v>
      </c>
      <c r="C125" s="137">
        <f t="shared" ref="C125:C131" si="122">A125*D125</f>
        <v>174.85336287748643</v>
      </c>
      <c r="D125" s="138">
        <f t="shared" ref="D125:D131" si="123">D$123*$A125^(C$117)</f>
        <v>87.426681438743216</v>
      </c>
      <c r="E125" s="137">
        <f t="shared" ref="E125:E131" si="124">C125/$A125</f>
        <v>87.426681438743216</v>
      </c>
      <c r="F125" s="155">
        <f>E125/E124</f>
        <v>0.87426681438743215</v>
      </c>
      <c r="G125" s="134">
        <f t="shared" ref="G125:G131" si="125">G$123*($A125^(H$117))</f>
        <v>80</v>
      </c>
      <c r="H125" s="124">
        <f>H124+G125</f>
        <v>180</v>
      </c>
      <c r="I125" s="124">
        <f>H125/F125</f>
        <v>205.88680370547937</v>
      </c>
      <c r="J125" s="124">
        <f t="shared" ref="J125:J131" si="126">H125/$A125</f>
        <v>90</v>
      </c>
      <c r="K125" s="158">
        <f>G125/G124</f>
        <v>0.8</v>
      </c>
      <c r="L125" s="2"/>
      <c r="M125" s="3"/>
    </row>
    <row r="126" spans="1:112">
      <c r="A126" s="130">
        <v>3</v>
      </c>
      <c r="B126" s="136">
        <f t="shared" ref="B126:B131" si="127">C126-C125</f>
        <v>67.600536344422522</v>
      </c>
      <c r="C126" s="137">
        <f t="shared" si="122"/>
        <v>242.45389922190896</v>
      </c>
      <c r="D126" s="138">
        <f t="shared" si="123"/>
        <v>80.81796640730299</v>
      </c>
      <c r="E126" s="137">
        <f t="shared" si="124"/>
        <v>80.81796640730299</v>
      </c>
      <c r="F126" s="127" t="s">
        <v>25</v>
      </c>
      <c r="G126" s="142">
        <f t="shared" si="125"/>
        <v>70.210370277856015</v>
      </c>
      <c r="H126" s="137">
        <f t="shared" ref="H126:H131" si="128">H125+G126</f>
        <v>250.21037027785601</v>
      </c>
      <c r="I126" s="137" t="e">
        <f t="shared" ref="I126:I131" si="129">H126/F126</f>
        <v>#VALUE!</v>
      </c>
      <c r="J126" s="137">
        <f t="shared" si="126"/>
        <v>83.403456759285334</v>
      </c>
      <c r="K126" s="156" t="s">
        <v>25</v>
      </c>
      <c r="L126" s="1"/>
    </row>
    <row r="127" spans="1:112">
      <c r="A127" s="146">
        <v>4</v>
      </c>
      <c r="B127" s="136">
        <f t="shared" si="127"/>
        <v>63.283085873750451</v>
      </c>
      <c r="C127" s="137">
        <f t="shared" si="122"/>
        <v>305.73698509565941</v>
      </c>
      <c r="D127" s="138">
        <f t="shared" si="123"/>
        <v>76.434246273914852</v>
      </c>
      <c r="E127" s="137">
        <f t="shared" si="124"/>
        <v>76.434246273914852</v>
      </c>
      <c r="F127" s="155">
        <f>E127/E125</f>
        <v>0.87426681438743192</v>
      </c>
      <c r="G127" s="142">
        <f t="shared" si="125"/>
        <v>64.000000000000014</v>
      </c>
      <c r="H127" s="137">
        <f t="shared" si="128"/>
        <v>314.21037027785604</v>
      </c>
      <c r="I127" s="137">
        <f t="shared" si="129"/>
        <v>359.39871570901641</v>
      </c>
      <c r="J127" s="137">
        <f t="shared" si="126"/>
        <v>78.552592569464011</v>
      </c>
      <c r="K127" s="158">
        <f>G127/G125</f>
        <v>0.80000000000000016</v>
      </c>
      <c r="L127" s="1"/>
    </row>
    <row r="128" spans="1:112">
      <c r="A128" s="130">
        <v>5</v>
      </c>
      <c r="B128" s="136">
        <f t="shared" si="127"/>
        <v>60.254982193236117</v>
      </c>
      <c r="C128" s="137">
        <f t="shared" si="122"/>
        <v>365.99196728889552</v>
      </c>
      <c r="D128" s="138">
        <f t="shared" si="123"/>
        <v>73.198393457779105</v>
      </c>
      <c r="E128" s="137">
        <f t="shared" si="124"/>
        <v>73.198393457779105</v>
      </c>
      <c r="F128" s="156" t="s">
        <v>25</v>
      </c>
      <c r="G128" s="142">
        <f t="shared" si="125"/>
        <v>59.563734361278065</v>
      </c>
      <c r="H128" s="137">
        <f t="shared" si="128"/>
        <v>373.77410463913412</v>
      </c>
      <c r="I128" s="137" t="e">
        <f t="shared" si="129"/>
        <v>#VALUE!</v>
      </c>
      <c r="J128" s="137">
        <f t="shared" si="126"/>
        <v>74.754820927826827</v>
      </c>
      <c r="K128" s="156" t="s">
        <v>25</v>
      </c>
      <c r="L128" s="1"/>
    </row>
    <row r="129" spans="1:18">
      <c r="A129" s="130">
        <v>6</v>
      </c>
      <c r="B129" s="136">
        <f t="shared" si="127"/>
        <v>57.946828928204184</v>
      </c>
      <c r="C129" s="137">
        <f t="shared" si="122"/>
        <v>423.93879621709971</v>
      </c>
      <c r="D129" s="138">
        <f t="shared" si="123"/>
        <v>70.656466036183289</v>
      </c>
      <c r="E129" s="137">
        <f t="shared" si="124"/>
        <v>70.656466036183289</v>
      </c>
      <c r="F129" s="155">
        <f>E129/E126</f>
        <v>0.87426681438743215</v>
      </c>
      <c r="G129" s="142">
        <f t="shared" si="125"/>
        <v>56.168296222284816</v>
      </c>
      <c r="H129" s="137">
        <f t="shared" si="128"/>
        <v>429.94240086141895</v>
      </c>
      <c r="I129" s="137">
        <f t="shared" si="129"/>
        <v>491.77481494898603</v>
      </c>
      <c r="J129" s="137">
        <f t="shared" si="126"/>
        <v>71.657066810236486</v>
      </c>
      <c r="K129" s="158">
        <f>G129/G126</f>
        <v>0.8</v>
      </c>
      <c r="L129" s="1"/>
    </row>
    <row r="130" spans="1:18">
      <c r="A130" s="130">
        <v>7</v>
      </c>
      <c r="B130" s="136">
        <f t="shared" si="127"/>
        <v>56.095225402428014</v>
      </c>
      <c r="C130" s="137">
        <f t="shared" si="122"/>
        <v>480.03402161952772</v>
      </c>
      <c r="D130" s="138">
        <f t="shared" si="123"/>
        <v>68.576288802789676</v>
      </c>
      <c r="E130" s="137">
        <f t="shared" si="124"/>
        <v>68.576288802789676</v>
      </c>
      <c r="F130" s="156" t="s">
        <v>25</v>
      </c>
      <c r="G130" s="142">
        <f t="shared" si="125"/>
        <v>53.448952465612365</v>
      </c>
      <c r="H130" s="137">
        <f t="shared" si="128"/>
        <v>483.39135332703131</v>
      </c>
      <c r="I130" s="137" t="e">
        <f t="shared" si="129"/>
        <v>#VALUE!</v>
      </c>
      <c r="J130" s="137">
        <f t="shared" si="126"/>
        <v>69.05590761814733</v>
      </c>
      <c r="K130" s="156" t="s">
        <v>25</v>
      </c>
    </row>
    <row r="131" spans="1:18" ht="13.5" thickBot="1">
      <c r="A131" s="147">
        <v>8</v>
      </c>
      <c r="B131" s="139">
        <f t="shared" si="127"/>
        <v>54.557378380472187</v>
      </c>
      <c r="C131" s="140">
        <f t="shared" si="122"/>
        <v>534.59139999999991</v>
      </c>
      <c r="D131" s="141">
        <f t="shared" si="123"/>
        <v>66.823924999999988</v>
      </c>
      <c r="E131" s="140">
        <f t="shared" si="124"/>
        <v>66.823924999999988</v>
      </c>
      <c r="F131" s="157">
        <f>E131/E127</f>
        <v>0.87426681438743215</v>
      </c>
      <c r="G131" s="143">
        <f t="shared" si="125"/>
        <v>51.2</v>
      </c>
      <c r="H131" s="140">
        <f t="shared" si="128"/>
        <v>534.59135332703136</v>
      </c>
      <c r="I131" s="140">
        <f t="shared" si="129"/>
        <v>611.4739168060504</v>
      </c>
      <c r="J131" s="140">
        <f t="shared" si="126"/>
        <v>66.82391916587892</v>
      </c>
      <c r="K131" s="159">
        <f>G131/G127</f>
        <v>0.79999999999999982</v>
      </c>
    </row>
    <row r="132" spans="1:18">
      <c r="A132" s="2" t="s">
        <v>28</v>
      </c>
      <c r="B132" s="161">
        <f>SUM(B124:B131)</f>
        <v>534.59139999999991</v>
      </c>
      <c r="C132" s="117" t="s">
        <v>26</v>
      </c>
      <c r="D132" s="2" t="s">
        <v>41</v>
      </c>
      <c r="G132" s="161">
        <f>SUM(G124:G131)</f>
        <v>534.59135332703136</v>
      </c>
      <c r="H132" s="117" t="s">
        <v>26</v>
      </c>
      <c r="I132" s="2" t="s">
        <v>25</v>
      </c>
      <c r="J132" t="s">
        <v>25</v>
      </c>
      <c r="O132" t="s">
        <v>25</v>
      </c>
    </row>
    <row r="133" spans="1:18">
      <c r="A133" s="2"/>
      <c r="B133" s="148">
        <f>B132/$A131</f>
        <v>66.823924999999988</v>
      </c>
      <c r="C133" s="117" t="s">
        <v>27</v>
      </c>
      <c r="E133" s="2" t="s">
        <v>25</v>
      </c>
      <c r="G133" s="148">
        <f>G132/$A131</f>
        <v>66.82391916587892</v>
      </c>
      <c r="H133" s="117" t="s">
        <v>27</v>
      </c>
      <c r="I133" s="2" t="s">
        <v>25</v>
      </c>
      <c r="J133" t="s">
        <v>25</v>
      </c>
    </row>
    <row r="134" spans="1:18" ht="13.5" thickBot="1">
      <c r="A134" s="2"/>
      <c r="B134" s="2"/>
      <c r="C134" s="2"/>
      <c r="D134" s="2"/>
      <c r="E134" s="2"/>
      <c r="F134" s="2"/>
      <c r="G134" s="2"/>
      <c r="H134" s="2"/>
      <c r="I134" s="2"/>
    </row>
    <row r="135" spans="1:18" ht="13.5" thickBot="1">
      <c r="A135" s="149"/>
      <c r="B135" s="128" t="s">
        <v>40</v>
      </c>
      <c r="C135" s="133">
        <v>80</v>
      </c>
      <c r="D135" s="2"/>
      <c r="E135" s="2"/>
      <c r="F135" s="149"/>
      <c r="G135" s="128" t="s">
        <v>46</v>
      </c>
      <c r="H135" s="154">
        <v>67.830279938569149</v>
      </c>
      <c r="I135" s="2"/>
      <c r="J135" s="2" t="s">
        <v>41</v>
      </c>
      <c r="K135" s="2"/>
      <c r="L135" s="2"/>
      <c r="M135" s="2"/>
      <c r="N135" s="2"/>
      <c r="O135" s="2"/>
      <c r="P135" s="2"/>
      <c r="Q135" s="2"/>
      <c r="R135" s="3"/>
    </row>
    <row r="136" spans="1:18">
      <c r="A136" s="2"/>
      <c r="B136" s="115" t="s">
        <v>38</v>
      </c>
      <c r="C136" s="2">
        <f>(LN(C$135/100))/(LN(2))</f>
        <v>-0.32192809488736229</v>
      </c>
      <c r="D136" s="2" t="s">
        <v>25</v>
      </c>
      <c r="E136" s="2"/>
      <c r="F136" s="2" t="s">
        <v>25</v>
      </c>
      <c r="G136" s="115" t="s">
        <v>22</v>
      </c>
      <c r="H136" s="2">
        <f>(LN(H$135/100))/(LN(2))</f>
        <v>-0.5599986479981548</v>
      </c>
      <c r="I136" s="2"/>
      <c r="J136" s="2"/>
      <c r="K136" s="2"/>
      <c r="L136" s="2"/>
      <c r="M136" s="2"/>
      <c r="N136" s="2"/>
      <c r="O136" s="2"/>
      <c r="P136" s="2"/>
      <c r="Q136" s="2"/>
      <c r="R136" s="3"/>
    </row>
    <row r="137" spans="1:18">
      <c r="A137" s="2"/>
      <c r="B137" s="115" t="s">
        <v>23</v>
      </c>
      <c r="C137" s="161">
        <f>C118</f>
        <v>100</v>
      </c>
      <c r="D137" s="2"/>
      <c r="E137" s="2"/>
      <c r="F137" s="2"/>
      <c r="G137" s="115" t="s">
        <v>23</v>
      </c>
      <c r="H137" s="161">
        <f>$C$137</f>
        <v>100</v>
      </c>
      <c r="I137" s="2"/>
      <c r="J137" s="2"/>
      <c r="K137" s="2"/>
      <c r="L137" s="2"/>
      <c r="M137" s="2"/>
      <c r="N137" s="2"/>
      <c r="O137" s="2"/>
      <c r="P137" s="2"/>
      <c r="Q137" s="2"/>
      <c r="R137" s="3"/>
    </row>
    <row r="138" spans="1:18" ht="13.5" thickBot="1">
      <c r="A138" s="2"/>
      <c r="B138" s="115" t="s">
        <v>24</v>
      </c>
      <c r="C138" s="161">
        <f>B150</f>
        <v>35.457332740713468</v>
      </c>
      <c r="D138" s="2" t="s">
        <v>25</v>
      </c>
      <c r="E138" s="2"/>
      <c r="F138" s="2" t="s">
        <v>25</v>
      </c>
      <c r="G138" s="115" t="s">
        <v>24</v>
      </c>
      <c r="H138" s="161">
        <f>G150</f>
        <v>31.208351461850942</v>
      </c>
      <c r="I138" s="2"/>
      <c r="J138" s="2" t="s">
        <v>25</v>
      </c>
      <c r="K138" s="2"/>
      <c r="L138" s="2"/>
      <c r="M138" s="2"/>
      <c r="N138" s="2"/>
      <c r="O138" s="2"/>
      <c r="P138" s="2"/>
      <c r="Q138" s="2"/>
      <c r="R138" s="3"/>
    </row>
    <row r="139" spans="1:18">
      <c r="A139" s="129"/>
      <c r="B139" s="118" t="s">
        <v>30</v>
      </c>
      <c r="C139" s="119" t="s">
        <v>43</v>
      </c>
      <c r="D139" s="119" t="s">
        <v>33</v>
      </c>
      <c r="E139" s="120"/>
      <c r="F139" s="121" t="s">
        <v>37</v>
      </c>
      <c r="G139" s="118" t="s">
        <v>30</v>
      </c>
      <c r="H139" s="119" t="s">
        <v>43</v>
      </c>
      <c r="I139" s="119" t="s">
        <v>25</v>
      </c>
      <c r="J139" s="119" t="s">
        <v>33</v>
      </c>
      <c r="K139" s="121" t="s">
        <v>37</v>
      </c>
      <c r="L139" s="2"/>
      <c r="M139" s="2"/>
      <c r="N139" s="2"/>
      <c r="O139" s="2"/>
      <c r="P139" s="2"/>
      <c r="Q139" s="2"/>
      <c r="R139" s="3"/>
    </row>
    <row r="140" spans="1:18">
      <c r="A140" s="130"/>
      <c r="B140" s="122" t="s">
        <v>31</v>
      </c>
      <c r="C140" s="123" t="s">
        <v>31</v>
      </c>
      <c r="D140" s="123" t="s">
        <v>29</v>
      </c>
      <c r="E140" s="124"/>
      <c r="F140" s="125" t="s">
        <v>35</v>
      </c>
      <c r="G140" s="122" t="s">
        <v>31</v>
      </c>
      <c r="H140" s="123" t="s">
        <v>31</v>
      </c>
      <c r="I140" s="123" t="s">
        <v>25</v>
      </c>
      <c r="J140" s="123" t="s">
        <v>29</v>
      </c>
      <c r="K140" s="125" t="s">
        <v>35</v>
      </c>
      <c r="L140" s="2"/>
      <c r="M140" s="2"/>
      <c r="N140" s="2"/>
      <c r="O140" s="2"/>
      <c r="P140" s="2"/>
      <c r="Q140" s="2"/>
      <c r="R140" s="3"/>
    </row>
    <row r="141" spans="1:18">
      <c r="A141" s="130"/>
      <c r="B141" s="122" t="s">
        <v>32</v>
      </c>
      <c r="C141" s="123" t="s">
        <v>42</v>
      </c>
      <c r="D141" s="123" t="s">
        <v>34</v>
      </c>
      <c r="E141" s="124"/>
      <c r="F141" s="125" t="s">
        <v>36</v>
      </c>
      <c r="G141" s="122" t="s">
        <v>32</v>
      </c>
      <c r="H141" s="123" t="s">
        <v>42</v>
      </c>
      <c r="I141" s="123" t="s">
        <v>25</v>
      </c>
      <c r="J141" s="123" t="s">
        <v>34</v>
      </c>
      <c r="K141" s="125" t="s">
        <v>36</v>
      </c>
      <c r="L141" s="2"/>
      <c r="M141" s="2"/>
      <c r="N141" s="2"/>
      <c r="O141" s="2"/>
      <c r="P141" s="2"/>
      <c r="Q141" s="2"/>
      <c r="R141" s="3"/>
    </row>
    <row r="142" spans="1:18">
      <c r="A142" s="130"/>
      <c r="B142" s="126">
        <f>$C137</f>
        <v>100</v>
      </c>
      <c r="C142" s="124"/>
      <c r="D142" s="124">
        <f>$C137</f>
        <v>100</v>
      </c>
      <c r="E142" s="124"/>
      <c r="F142" s="127"/>
      <c r="G142" s="126">
        <f>$C$118</f>
        <v>100</v>
      </c>
      <c r="H142" s="124"/>
      <c r="I142" s="124"/>
      <c r="J142" s="123">
        <f>$C137</f>
        <v>100</v>
      </c>
      <c r="K142" s="127"/>
      <c r="L142" s="2"/>
      <c r="M142" s="2"/>
      <c r="N142" s="2"/>
      <c r="O142" s="2"/>
      <c r="P142" s="2"/>
      <c r="Q142" s="2"/>
      <c r="R142" s="3"/>
    </row>
    <row r="143" spans="1:18">
      <c r="A143" s="130">
        <v>1</v>
      </c>
      <c r="B143" s="126">
        <f>B$123*$A143^(C$117)</f>
        <v>100</v>
      </c>
      <c r="C143" s="124">
        <f>A143*D143</f>
        <v>100</v>
      </c>
      <c r="D143" s="135">
        <f>D$142*$A143^(C$136)</f>
        <v>100</v>
      </c>
      <c r="E143" s="124">
        <f>C143/$A143</f>
        <v>100</v>
      </c>
      <c r="F143" s="127"/>
      <c r="G143" s="134">
        <f t="shared" ref="G143:G150" si="130">G$142*$A143^(H$136)</f>
        <v>100</v>
      </c>
      <c r="H143" s="124">
        <f>G143</f>
        <v>100</v>
      </c>
      <c r="I143" s="124" t="e">
        <f>H143/F143</f>
        <v>#DIV/0!</v>
      </c>
      <c r="J143" s="124">
        <f>H143/$A143</f>
        <v>100</v>
      </c>
      <c r="K143" s="127"/>
      <c r="L143" s="2"/>
      <c r="M143" s="3"/>
    </row>
    <row r="144" spans="1:18">
      <c r="A144" s="144">
        <v>2</v>
      </c>
      <c r="B144" s="126">
        <f>C144-C143</f>
        <v>60</v>
      </c>
      <c r="C144" s="124">
        <f t="shared" ref="C144:C150" si="131">A144*D144</f>
        <v>160</v>
      </c>
      <c r="D144" s="135">
        <f t="shared" ref="D144:D150" si="132">D$142*$A144^(C$136)</f>
        <v>80</v>
      </c>
      <c r="E144" s="124">
        <f t="shared" ref="E144:E150" si="133">C144/$A144</f>
        <v>80</v>
      </c>
      <c r="F144" s="155">
        <f>E144/E143</f>
        <v>0.8</v>
      </c>
      <c r="G144" s="142">
        <f t="shared" si="130"/>
        <v>67.830279938569149</v>
      </c>
      <c r="H144" s="137">
        <f>H143+G144</f>
        <v>167.83027993856916</v>
      </c>
      <c r="I144" s="124">
        <f>H144/F144</f>
        <v>209.78784992321144</v>
      </c>
      <c r="J144" s="137">
        <f t="shared" ref="J144:J150" si="134">H144/$A144</f>
        <v>83.915139969284581</v>
      </c>
      <c r="K144" s="158">
        <f>G144/G143</f>
        <v>0.67830279938569149</v>
      </c>
      <c r="L144" s="2"/>
      <c r="M144" s="3"/>
    </row>
    <row r="145" spans="1:14">
      <c r="A145" s="130">
        <v>3</v>
      </c>
      <c r="B145" s="136">
        <f t="shared" ref="B145:B150" si="135">C145-C144</f>
        <v>50.631110833568044</v>
      </c>
      <c r="C145" s="137">
        <f t="shared" si="131"/>
        <v>210.63111083356804</v>
      </c>
      <c r="D145" s="138">
        <f t="shared" si="132"/>
        <v>70.210370277856015</v>
      </c>
      <c r="E145" s="137">
        <f t="shared" si="133"/>
        <v>70.210370277856015</v>
      </c>
      <c r="F145" s="156" t="s">
        <v>25</v>
      </c>
      <c r="G145" s="142">
        <f t="shared" si="130"/>
        <v>54.052121264930584</v>
      </c>
      <c r="H145" s="137">
        <f t="shared" ref="H145:H150" si="136">H144+G145</f>
        <v>221.88240120349974</v>
      </c>
      <c r="I145" s="137" t="e">
        <f t="shared" ref="I145:I150" si="137">H145/F145</f>
        <v>#VALUE!</v>
      </c>
      <c r="J145" s="137">
        <f t="shared" si="134"/>
        <v>73.96080040116658</v>
      </c>
      <c r="K145" s="156" t="s">
        <v>25</v>
      </c>
      <c r="L145" s="1"/>
    </row>
    <row r="146" spans="1:14">
      <c r="A146" s="144">
        <v>4</v>
      </c>
      <c r="B146" s="136">
        <f t="shared" si="135"/>
        <v>45.368889166432012</v>
      </c>
      <c r="C146" s="137">
        <f t="shared" si="131"/>
        <v>256.00000000000006</v>
      </c>
      <c r="D146" s="138">
        <f t="shared" si="132"/>
        <v>64.000000000000014</v>
      </c>
      <c r="E146" s="137">
        <f t="shared" si="133"/>
        <v>64.000000000000014</v>
      </c>
      <c r="F146" s="155">
        <f>E146/E144</f>
        <v>0.80000000000000016</v>
      </c>
      <c r="G146" s="142">
        <f t="shared" si="130"/>
        <v>46.009468765446556</v>
      </c>
      <c r="H146" s="137">
        <f t="shared" si="136"/>
        <v>267.89186996894631</v>
      </c>
      <c r="I146" s="137">
        <f t="shared" si="137"/>
        <v>334.86483746118284</v>
      </c>
      <c r="J146" s="137">
        <f t="shared" si="134"/>
        <v>66.972967492236577</v>
      </c>
      <c r="K146" s="158">
        <f>G146/G144</f>
        <v>0.67830279938569138</v>
      </c>
      <c r="L146" s="1"/>
    </row>
    <row r="147" spans="1:14">
      <c r="A147" s="130">
        <v>5</v>
      </c>
      <c r="B147" s="136">
        <f t="shared" si="135"/>
        <v>41.818671806390284</v>
      </c>
      <c r="C147" s="137">
        <f t="shared" si="131"/>
        <v>297.81867180639034</v>
      </c>
      <c r="D147" s="138">
        <f t="shared" si="132"/>
        <v>59.563734361278065</v>
      </c>
      <c r="E147" s="137">
        <f t="shared" si="133"/>
        <v>59.563734361278065</v>
      </c>
      <c r="F147" s="156" t="s">
        <v>25</v>
      </c>
      <c r="G147" s="142">
        <f t="shared" si="130"/>
        <v>40.604834301632479</v>
      </c>
      <c r="H147" s="137">
        <f t="shared" si="136"/>
        <v>308.49670427057879</v>
      </c>
      <c r="I147" s="137" t="e">
        <f t="shared" si="137"/>
        <v>#VALUE!</v>
      </c>
      <c r="J147" s="137">
        <f t="shared" si="134"/>
        <v>61.699340854115761</v>
      </c>
      <c r="K147" s="156" t="s">
        <v>25</v>
      </c>
      <c r="L147" s="1"/>
    </row>
    <row r="148" spans="1:14">
      <c r="A148" s="130">
        <v>6</v>
      </c>
      <c r="B148" s="136">
        <f t="shared" si="135"/>
        <v>39.191105527318541</v>
      </c>
      <c r="C148" s="137">
        <f t="shared" si="131"/>
        <v>337.00977733370888</v>
      </c>
      <c r="D148" s="138">
        <f t="shared" si="132"/>
        <v>56.168296222284816</v>
      </c>
      <c r="E148" s="137">
        <f t="shared" si="133"/>
        <v>56.168296222284816</v>
      </c>
      <c r="F148" s="155">
        <f>E148/E145</f>
        <v>0.8</v>
      </c>
      <c r="G148" s="142">
        <f t="shared" si="130"/>
        <v>36.66370516673728</v>
      </c>
      <c r="H148" s="137">
        <f t="shared" si="136"/>
        <v>345.16040943731605</v>
      </c>
      <c r="I148" s="137">
        <f t="shared" si="137"/>
        <v>431.45051179664506</v>
      </c>
      <c r="J148" s="137">
        <f t="shared" si="134"/>
        <v>57.526734906219339</v>
      </c>
      <c r="K148" s="158">
        <f>G148/G145</f>
        <v>0.67830279938569149</v>
      </c>
      <c r="L148" s="1"/>
    </row>
    <row r="149" spans="1:14">
      <c r="A149" s="130">
        <v>7</v>
      </c>
      <c r="B149" s="136">
        <f t="shared" si="135"/>
        <v>37.132889925577672</v>
      </c>
      <c r="C149" s="137">
        <f t="shared" si="131"/>
        <v>374.14266725928655</v>
      </c>
      <c r="D149" s="138">
        <f t="shared" si="132"/>
        <v>53.448952465612365</v>
      </c>
      <c r="E149" s="137">
        <f t="shared" si="133"/>
        <v>53.448952465612365</v>
      </c>
      <c r="F149" s="156" t="s">
        <v>25</v>
      </c>
      <c r="G149" s="142">
        <f t="shared" si="130"/>
        <v>33.631500188360931</v>
      </c>
      <c r="H149" s="137">
        <f t="shared" si="136"/>
        <v>378.79190962567696</v>
      </c>
      <c r="I149" s="137" t="e">
        <f t="shared" si="137"/>
        <v>#VALUE!</v>
      </c>
      <c r="J149" s="137">
        <f t="shared" si="134"/>
        <v>54.113129946525284</v>
      </c>
      <c r="K149" s="156" t="s">
        <v>25</v>
      </c>
    </row>
    <row r="150" spans="1:14" ht="13.5" thickBot="1">
      <c r="A150" s="145">
        <v>8</v>
      </c>
      <c r="B150" s="139">
        <f t="shared" si="135"/>
        <v>35.457332740713468</v>
      </c>
      <c r="C150" s="140">
        <f t="shared" si="131"/>
        <v>409.6</v>
      </c>
      <c r="D150" s="141">
        <f t="shared" si="132"/>
        <v>51.2</v>
      </c>
      <c r="E150" s="140">
        <f t="shared" si="133"/>
        <v>51.2</v>
      </c>
      <c r="F150" s="157">
        <f>E150/E146</f>
        <v>0.79999999999999982</v>
      </c>
      <c r="G150" s="142">
        <f t="shared" si="130"/>
        <v>31.208351461850942</v>
      </c>
      <c r="H150" s="140">
        <f t="shared" si="136"/>
        <v>410.00026108752792</v>
      </c>
      <c r="I150" s="140">
        <f t="shared" si="137"/>
        <v>512.50032635941</v>
      </c>
      <c r="J150" s="140">
        <f t="shared" si="134"/>
        <v>51.25003263594099</v>
      </c>
      <c r="K150" s="159">
        <f>G150/G146</f>
        <v>0.67830279938569171</v>
      </c>
    </row>
    <row r="151" spans="1:14">
      <c r="A151" s="2" t="s">
        <v>28</v>
      </c>
      <c r="B151" s="161">
        <f>SUM(B143:B150)</f>
        <v>409.6</v>
      </c>
      <c r="C151" s="117" t="s">
        <v>26</v>
      </c>
      <c r="D151" s="2" t="s">
        <v>25</v>
      </c>
      <c r="G151" s="161">
        <f>SUM(G143:G150)</f>
        <v>410.00026108752792</v>
      </c>
      <c r="H151" s="117" t="s">
        <v>26</v>
      </c>
      <c r="I151" s="2" t="s">
        <v>25</v>
      </c>
      <c r="J151" s="2" t="s">
        <v>41</v>
      </c>
    </row>
    <row r="152" spans="1:14">
      <c r="A152" s="2"/>
      <c r="B152" s="161">
        <f>B151/$A150</f>
        <v>51.2</v>
      </c>
      <c r="C152" s="117" t="s">
        <v>27</v>
      </c>
      <c r="D152" s="2" t="s">
        <v>25</v>
      </c>
      <c r="E152" s="2" t="s">
        <v>25</v>
      </c>
      <c r="G152" s="161">
        <f>G151/$A150</f>
        <v>51.25003263594099</v>
      </c>
      <c r="H152" s="117" t="s">
        <v>27</v>
      </c>
      <c r="I152" s="2" t="s">
        <v>25</v>
      </c>
    </row>
    <row r="153" spans="1:14" ht="13.5" thickBot="1">
      <c r="A153" s="163"/>
      <c r="B153" s="163"/>
      <c r="C153" s="163"/>
      <c r="D153" s="163"/>
      <c r="E153" s="163"/>
      <c r="F153" s="163"/>
      <c r="G153" s="163"/>
      <c r="H153" s="163"/>
      <c r="I153" s="163"/>
      <c r="J153" s="163"/>
      <c r="K153" s="163"/>
      <c r="L153" s="163"/>
      <c r="M153" s="163"/>
      <c r="N153" s="163"/>
    </row>
    <row r="154" spans="1:14" ht="13.5" thickBot="1">
      <c r="A154" s="149"/>
      <c r="B154" s="128" t="s">
        <v>45</v>
      </c>
      <c r="C154" s="153">
        <v>91.457714203146836</v>
      </c>
      <c r="D154" s="2" t="s">
        <v>41</v>
      </c>
      <c r="E154" s="2"/>
      <c r="F154" s="150"/>
      <c r="G154" s="151" t="s">
        <v>39</v>
      </c>
      <c r="H154" s="162">
        <f>E$13</f>
        <v>86.493990282639999</v>
      </c>
      <c r="I154" s="2"/>
      <c r="J154" s="2" t="s">
        <v>44</v>
      </c>
      <c r="K154" s="2"/>
      <c r="L154" s="2"/>
    </row>
    <row r="155" spans="1:14">
      <c r="A155" s="2"/>
      <c r="B155" s="115" t="s">
        <v>38</v>
      </c>
      <c r="C155" s="2">
        <f>(LN(C$154/100))/(LN(2))</f>
        <v>-0.12882323247760391</v>
      </c>
      <c r="D155" s="2" t="s">
        <v>25</v>
      </c>
      <c r="E155" s="2"/>
      <c r="F155" s="2" t="s">
        <v>25</v>
      </c>
      <c r="G155" s="116" t="s">
        <v>22</v>
      </c>
      <c r="H155" s="2">
        <f>(LN(H$154/100))/(LN(2))</f>
        <v>-0.20932819902393746</v>
      </c>
      <c r="I155" s="2"/>
      <c r="J155" s="2"/>
      <c r="K155" s="2"/>
      <c r="L155" s="2"/>
    </row>
    <row r="156" spans="1:14">
      <c r="A156" s="2"/>
      <c r="B156" s="115" t="s">
        <v>23</v>
      </c>
      <c r="C156" s="160">
        <v>100</v>
      </c>
      <c r="D156" s="2"/>
      <c r="E156" s="2"/>
      <c r="F156" s="2"/>
      <c r="G156" s="115" t="s">
        <v>23</v>
      </c>
      <c r="H156" s="160">
        <f>$C$118</f>
        <v>100</v>
      </c>
      <c r="I156" s="2"/>
      <c r="J156" s="2"/>
      <c r="K156" s="2"/>
      <c r="L156" s="2"/>
    </row>
    <row r="157" spans="1:14" ht="13.5" thickBot="1">
      <c r="A157" s="2"/>
      <c r="B157" s="115" t="s">
        <v>24</v>
      </c>
      <c r="C157" s="167">
        <f>B169</f>
        <v>67.208609865610015</v>
      </c>
      <c r="D157" s="2" t="s">
        <v>25</v>
      </c>
      <c r="E157" s="2"/>
      <c r="F157" s="2" t="s">
        <v>25</v>
      </c>
      <c r="G157" s="115" t="s">
        <v>24</v>
      </c>
      <c r="H157" s="166">
        <f>G169</f>
        <v>64.707973574891682</v>
      </c>
      <c r="I157" s="2"/>
      <c r="J157" s="2" t="s">
        <v>25</v>
      </c>
      <c r="K157" s="2"/>
      <c r="L157" s="2"/>
    </row>
    <row r="158" spans="1:14">
      <c r="A158" s="129"/>
      <c r="B158" s="118" t="s">
        <v>30</v>
      </c>
      <c r="C158" s="119" t="s">
        <v>43</v>
      </c>
      <c r="D158" s="119" t="s">
        <v>33</v>
      </c>
      <c r="E158" s="168"/>
      <c r="F158" s="121" t="s">
        <v>37</v>
      </c>
      <c r="G158" s="118" t="s">
        <v>30</v>
      </c>
      <c r="H158" s="119" t="s">
        <v>43</v>
      </c>
      <c r="I158" s="119" t="s">
        <v>25</v>
      </c>
      <c r="J158" s="119" t="s">
        <v>33</v>
      </c>
      <c r="K158" s="121" t="s">
        <v>37</v>
      </c>
      <c r="L158" s="2"/>
    </row>
    <row r="159" spans="1:14">
      <c r="A159" s="130"/>
      <c r="B159" s="122" t="s">
        <v>31</v>
      </c>
      <c r="C159" s="123" t="s">
        <v>31</v>
      </c>
      <c r="D159" s="123" t="s">
        <v>29</v>
      </c>
      <c r="E159" s="127"/>
      <c r="F159" s="125" t="s">
        <v>35</v>
      </c>
      <c r="G159" s="122" t="s">
        <v>31</v>
      </c>
      <c r="H159" s="123" t="s">
        <v>31</v>
      </c>
      <c r="I159" s="123" t="s">
        <v>25</v>
      </c>
      <c r="J159" s="123" t="s">
        <v>29</v>
      </c>
      <c r="K159" s="125" t="s">
        <v>35</v>
      </c>
      <c r="L159" s="2"/>
    </row>
    <row r="160" spans="1:14">
      <c r="A160" s="130"/>
      <c r="B160" s="122" t="s">
        <v>32</v>
      </c>
      <c r="C160" s="123" t="s">
        <v>42</v>
      </c>
      <c r="D160" s="123" t="s">
        <v>34</v>
      </c>
      <c r="E160" s="127"/>
      <c r="F160" s="125" t="s">
        <v>36</v>
      </c>
      <c r="G160" s="122" t="s">
        <v>32</v>
      </c>
      <c r="H160" s="123" t="s">
        <v>42</v>
      </c>
      <c r="I160" s="123" t="s">
        <v>25</v>
      </c>
      <c r="J160" s="123" t="s">
        <v>34</v>
      </c>
      <c r="K160" s="125" t="s">
        <v>36</v>
      </c>
      <c r="L160" s="2"/>
    </row>
    <row r="161" spans="1:18">
      <c r="A161" s="130"/>
      <c r="B161" s="126">
        <f>$C156</f>
        <v>100</v>
      </c>
      <c r="C161" s="124"/>
      <c r="D161" s="124">
        <f>$C156</f>
        <v>100</v>
      </c>
      <c r="E161" s="127"/>
      <c r="F161" s="127"/>
      <c r="G161" s="126">
        <f>$C$118</f>
        <v>100</v>
      </c>
      <c r="H161" s="124"/>
      <c r="I161" s="124"/>
      <c r="J161" s="123">
        <f>$C156</f>
        <v>100</v>
      </c>
      <c r="K161" s="127"/>
      <c r="L161" s="2"/>
    </row>
    <row r="162" spans="1:18">
      <c r="A162" s="130">
        <v>1</v>
      </c>
      <c r="B162" s="126">
        <f>B$123*$A162^(C$117)</f>
        <v>100</v>
      </c>
      <c r="C162" s="124">
        <f>A162*D162</f>
        <v>100</v>
      </c>
      <c r="D162" s="138">
        <f>D$123*$A162^(C$155)</f>
        <v>100</v>
      </c>
      <c r="E162" s="127">
        <f>C162/$A162</f>
        <v>100</v>
      </c>
      <c r="F162" s="127"/>
      <c r="G162" s="164">
        <f>G$123*$A162^(H$155)</f>
        <v>100</v>
      </c>
      <c r="H162" s="124">
        <f>G162</f>
        <v>100</v>
      </c>
      <c r="I162" s="124" t="e">
        <f>H162/F162</f>
        <v>#DIV/0!</v>
      </c>
      <c r="J162" s="124">
        <f>H162/$A162</f>
        <v>100</v>
      </c>
      <c r="K162" s="127"/>
      <c r="L162" s="2"/>
    </row>
    <row r="163" spans="1:18">
      <c r="A163" s="146">
        <v>2</v>
      </c>
      <c r="B163" s="136">
        <f>C163-C162</f>
        <v>82.915428406293699</v>
      </c>
      <c r="C163" s="137">
        <f t="shared" ref="C163:C169" si="138">A163*D163</f>
        <v>182.9154284062937</v>
      </c>
      <c r="D163" s="138">
        <f t="shared" ref="D163:D169" si="139">D$123*$A163^(C$155)</f>
        <v>91.45771420314685</v>
      </c>
      <c r="E163" s="169">
        <f t="shared" ref="E163:E169" si="140">C163/$A163</f>
        <v>91.45771420314685</v>
      </c>
      <c r="F163" s="155">
        <f>E163/E162</f>
        <v>0.91457714203146845</v>
      </c>
      <c r="G163" s="164">
        <f t="shared" ref="G163:G169" si="141">G$123*$A163^(H$155)</f>
        <v>86.493990282639999</v>
      </c>
      <c r="H163" s="137">
        <f>H162+G163</f>
        <v>186.49399028264</v>
      </c>
      <c r="I163" s="124">
        <f>H163/F163</f>
        <v>203.91280484924167</v>
      </c>
      <c r="J163" s="137">
        <f t="shared" ref="J163:J169" si="142">H163/$A163</f>
        <v>93.246995141319999</v>
      </c>
      <c r="K163" s="158">
        <f>G163/G162</f>
        <v>0.86493990282639999</v>
      </c>
      <c r="L163" s="2"/>
    </row>
    <row r="164" spans="1:18">
      <c r="A164" s="130">
        <v>3</v>
      </c>
      <c r="B164" s="136">
        <f t="shared" ref="B164:B169" si="143">C164-C163</f>
        <v>77.494148775587746</v>
      </c>
      <c r="C164" s="137">
        <f t="shared" si="138"/>
        <v>260.40957718188145</v>
      </c>
      <c r="D164" s="138">
        <f t="shared" si="139"/>
        <v>86.803192393960472</v>
      </c>
      <c r="E164" s="169">
        <f t="shared" si="140"/>
        <v>86.803192393960487</v>
      </c>
      <c r="F164" s="127" t="s">
        <v>25</v>
      </c>
      <c r="G164" s="164">
        <f t="shared" si="141"/>
        <v>79.455701631351786</v>
      </c>
      <c r="H164" s="137">
        <f t="shared" ref="H164:H169" si="144">H163+G164</f>
        <v>265.94969191399178</v>
      </c>
      <c r="I164" s="137" t="e">
        <f t="shared" ref="I164:I169" si="145">H164/F164</f>
        <v>#VALUE!</v>
      </c>
      <c r="J164" s="137">
        <f t="shared" si="142"/>
        <v>88.649897304663924</v>
      </c>
      <c r="K164" s="156" t="s">
        <v>25</v>
      </c>
      <c r="L164" s="1"/>
    </row>
    <row r="165" spans="1:18">
      <c r="A165" s="146">
        <v>4</v>
      </c>
      <c r="B165" s="136">
        <f t="shared" si="143"/>
        <v>74.170962308697995</v>
      </c>
      <c r="C165" s="137">
        <f t="shared" si="138"/>
        <v>334.58053949057944</v>
      </c>
      <c r="D165" s="138">
        <f t="shared" si="139"/>
        <v>83.64513487264486</v>
      </c>
      <c r="E165" s="169">
        <f t="shared" si="140"/>
        <v>83.64513487264486</v>
      </c>
      <c r="F165" s="155">
        <f>E165/E163</f>
        <v>0.91457714203146812</v>
      </c>
      <c r="G165" s="164">
        <f t="shared" si="141"/>
        <v>74.812103550134225</v>
      </c>
      <c r="H165" s="137">
        <f t="shared" si="144"/>
        <v>340.76179546412601</v>
      </c>
      <c r="I165" s="137">
        <f t="shared" si="145"/>
        <v>372.58945123778449</v>
      </c>
      <c r="J165" s="137">
        <f t="shared" si="142"/>
        <v>85.190448866031502</v>
      </c>
      <c r="K165" s="158">
        <f>G165/G163</f>
        <v>0.86493990282639999</v>
      </c>
      <c r="L165" s="1"/>
    </row>
    <row r="166" spans="1:18">
      <c r="A166" s="130">
        <v>5</v>
      </c>
      <c r="B166" s="136">
        <f t="shared" si="143"/>
        <v>71.79394256301299</v>
      </c>
      <c r="C166" s="137">
        <f t="shared" si="138"/>
        <v>406.37448205359243</v>
      </c>
      <c r="D166" s="138">
        <f t="shared" si="139"/>
        <v>81.274896410718483</v>
      </c>
      <c r="E166" s="169">
        <f t="shared" si="140"/>
        <v>81.274896410718483</v>
      </c>
      <c r="F166" s="156" t="s">
        <v>25</v>
      </c>
      <c r="G166" s="164">
        <f t="shared" si="141"/>
        <v>71.397970626060598</v>
      </c>
      <c r="H166" s="137">
        <f t="shared" si="144"/>
        <v>412.15976609018662</v>
      </c>
      <c r="I166" s="137" t="e">
        <f t="shared" si="145"/>
        <v>#VALUE!</v>
      </c>
      <c r="J166" s="137">
        <f t="shared" si="142"/>
        <v>82.431953218037322</v>
      </c>
      <c r="K166" s="156" t="s">
        <v>25</v>
      </c>
      <c r="L166" s="1"/>
    </row>
    <row r="167" spans="1:18">
      <c r="A167" s="130">
        <v>6</v>
      </c>
      <c r="B167" s="136">
        <f t="shared" si="143"/>
        <v>69.954811659663903</v>
      </c>
      <c r="C167" s="137">
        <f t="shared" si="138"/>
        <v>476.32929371325633</v>
      </c>
      <c r="D167" s="138">
        <f t="shared" si="139"/>
        <v>79.38821561887606</v>
      </c>
      <c r="E167" s="169">
        <f t="shared" si="140"/>
        <v>79.38821561887606</v>
      </c>
      <c r="F167" s="155">
        <f>E167/E164</f>
        <v>0.91457714203146823</v>
      </c>
      <c r="G167" s="164">
        <f t="shared" si="141"/>
        <v>68.724406848024842</v>
      </c>
      <c r="H167" s="137">
        <f t="shared" si="144"/>
        <v>480.88417293821146</v>
      </c>
      <c r="I167" s="137">
        <f t="shared" si="145"/>
        <v>525.79946604620636</v>
      </c>
      <c r="J167" s="137">
        <f t="shared" si="142"/>
        <v>80.147362156368573</v>
      </c>
      <c r="K167" s="158">
        <f>G167/G164</f>
        <v>0.86493990282639999</v>
      </c>
      <c r="L167" s="1"/>
    </row>
    <row r="168" spans="1:18">
      <c r="A168" s="130">
        <v>7</v>
      </c>
      <c r="B168" s="136">
        <f t="shared" si="143"/>
        <v>68.461523594415553</v>
      </c>
      <c r="C168" s="137">
        <f t="shared" si="138"/>
        <v>544.79081730767189</v>
      </c>
      <c r="D168" s="138">
        <f t="shared" si="139"/>
        <v>77.827259615381692</v>
      </c>
      <c r="E168" s="169">
        <f t="shared" si="140"/>
        <v>77.827259615381692</v>
      </c>
      <c r="F168" s="156" t="s">
        <v>25</v>
      </c>
      <c r="G168" s="164">
        <f t="shared" si="141"/>
        <v>66.54219907911029</v>
      </c>
      <c r="H168" s="137">
        <f t="shared" si="144"/>
        <v>547.4263720173218</v>
      </c>
      <c r="I168" s="137" t="e">
        <f t="shared" si="145"/>
        <v>#VALUE!</v>
      </c>
      <c r="J168" s="137">
        <f t="shared" si="142"/>
        <v>78.203767431045975</v>
      </c>
      <c r="K168" s="156" t="s">
        <v>25</v>
      </c>
    </row>
    <row r="169" spans="1:18" ht="13.5" thickBot="1">
      <c r="A169" s="147">
        <v>8</v>
      </c>
      <c r="B169" s="139">
        <f t="shared" si="143"/>
        <v>67.208609865610015</v>
      </c>
      <c r="C169" s="140">
        <f t="shared" si="138"/>
        <v>611.9994271732819</v>
      </c>
      <c r="D169" s="141">
        <f t="shared" si="139"/>
        <v>76.499928396660238</v>
      </c>
      <c r="E169" s="170">
        <f t="shared" si="140"/>
        <v>76.499928396660238</v>
      </c>
      <c r="F169" s="157">
        <f>E169/E165</f>
        <v>0.91457714203146823</v>
      </c>
      <c r="G169" s="165">
        <f t="shared" si="141"/>
        <v>64.707973574891682</v>
      </c>
      <c r="H169" s="140">
        <f t="shared" si="144"/>
        <v>612.13434559221344</v>
      </c>
      <c r="I169" s="140">
        <f t="shared" si="145"/>
        <v>669.30859897999892</v>
      </c>
      <c r="J169" s="140">
        <f t="shared" si="142"/>
        <v>76.516793199026679</v>
      </c>
      <c r="K169" s="159">
        <f>G169/G165</f>
        <v>0.8649399028264001</v>
      </c>
    </row>
    <row r="170" spans="1:18">
      <c r="A170" s="2" t="s">
        <v>28</v>
      </c>
      <c r="B170" s="161">
        <f>SUM(B162:B169)</f>
        <v>611.9994271732819</v>
      </c>
      <c r="C170" s="117" t="s">
        <v>26</v>
      </c>
      <c r="D170" s="2" t="s">
        <v>41</v>
      </c>
      <c r="G170" s="161">
        <f>SUM(G162:G169)</f>
        <v>612.13434559221344</v>
      </c>
      <c r="H170" s="117" t="s">
        <v>26</v>
      </c>
      <c r="I170" s="2" t="s">
        <v>25</v>
      </c>
      <c r="J170" t="s">
        <v>25</v>
      </c>
    </row>
    <row r="171" spans="1:18">
      <c r="A171" s="2"/>
      <c r="B171" s="148">
        <f>B170/$A169</f>
        <v>76.499928396660238</v>
      </c>
      <c r="C171" s="117" t="s">
        <v>27</v>
      </c>
      <c r="E171" s="2" t="s">
        <v>25</v>
      </c>
      <c r="G171" s="148">
        <f>G170/$A169</f>
        <v>76.516793199026679</v>
      </c>
      <c r="H171" s="117" t="s">
        <v>27</v>
      </c>
      <c r="I171" s="2" t="s">
        <v>25</v>
      </c>
      <c r="J171" t="s">
        <v>25</v>
      </c>
    </row>
    <row r="172" spans="1:18">
      <c r="A172" s="2"/>
      <c r="B172" s="2"/>
      <c r="C172" s="2"/>
      <c r="D172" s="2"/>
      <c r="E172" s="2"/>
      <c r="F172" s="2"/>
      <c r="G172" s="2"/>
      <c r="H172" s="2"/>
      <c r="I172" s="2"/>
    </row>
    <row r="175" spans="1:18" ht="13.5" thickBot="1"/>
    <row r="176" spans="1:18" ht="13.5" thickBot="1">
      <c r="A176" s="149"/>
      <c r="B176" s="128" t="s">
        <v>40</v>
      </c>
      <c r="C176" s="171">
        <f>E13</f>
        <v>86.493990282639999</v>
      </c>
      <c r="D176" s="2" t="s">
        <v>44</v>
      </c>
      <c r="E176" s="2"/>
      <c r="G176" s="173" t="s">
        <v>46</v>
      </c>
      <c r="H176" s="152">
        <v>78.51783838076534</v>
      </c>
      <c r="I176" s="2"/>
      <c r="J176" s="2" t="s">
        <v>41</v>
      </c>
      <c r="K176" s="2"/>
      <c r="L176" s="2"/>
      <c r="M176" s="2"/>
      <c r="N176" s="2"/>
      <c r="O176" s="2"/>
      <c r="P176" s="2"/>
      <c r="Q176" s="2"/>
      <c r="R176" s="3"/>
    </row>
    <row r="177" spans="1:18">
      <c r="A177" s="2"/>
      <c r="B177" s="115" t="s">
        <v>38</v>
      </c>
      <c r="C177" s="2">
        <f>(LN(C$176/100))/(LN(2))</f>
        <v>-0.20932819902393746</v>
      </c>
      <c r="D177" s="2" t="s">
        <v>25</v>
      </c>
      <c r="E177" s="2"/>
      <c r="F177" s="2" t="s">
        <v>25</v>
      </c>
      <c r="G177" s="115" t="s">
        <v>22</v>
      </c>
      <c r="H177" s="2">
        <f>(LN(H$176/100))/(LN(2))</f>
        <v>-0.34890763935629349</v>
      </c>
      <c r="I177" s="2"/>
      <c r="J177" s="2"/>
      <c r="K177" s="2"/>
      <c r="L177" s="2"/>
      <c r="M177" s="2"/>
      <c r="N177" s="2"/>
      <c r="O177" s="2"/>
      <c r="P177" s="2"/>
      <c r="Q177" s="2"/>
      <c r="R177" s="3"/>
    </row>
    <row r="178" spans="1:18">
      <c r="A178" s="2"/>
      <c r="B178" s="115" t="s">
        <v>23</v>
      </c>
      <c r="C178" s="160">
        <v>100</v>
      </c>
      <c r="D178" s="2"/>
      <c r="E178" s="2"/>
      <c r="F178" s="2"/>
      <c r="G178" s="115" t="s">
        <v>23</v>
      </c>
      <c r="H178" s="160">
        <f>$C$118</f>
        <v>100</v>
      </c>
      <c r="I178" s="2"/>
      <c r="J178" s="2"/>
      <c r="K178" s="2"/>
      <c r="L178" s="2"/>
      <c r="M178" s="2"/>
      <c r="N178" s="2"/>
      <c r="O178" s="2"/>
      <c r="P178" s="2"/>
      <c r="Q178" s="2"/>
      <c r="R178" s="3"/>
    </row>
    <row r="179" spans="1:18" ht="13.5" thickBot="1">
      <c r="A179" s="2"/>
      <c r="B179" s="115" t="s">
        <v>24</v>
      </c>
      <c r="C179" s="160">
        <f>B191</f>
        <v>51.86839504536141</v>
      </c>
      <c r="D179" s="2" t="s">
        <v>25</v>
      </c>
      <c r="E179" s="2"/>
      <c r="F179" s="2" t="s">
        <v>25</v>
      </c>
      <c r="G179" s="115" t="s">
        <v>24</v>
      </c>
      <c r="H179" s="160">
        <f>G191</f>
        <v>48.406647362923344</v>
      </c>
      <c r="I179" s="2"/>
      <c r="J179" s="2" t="s">
        <v>25</v>
      </c>
      <c r="K179" s="2"/>
      <c r="L179" s="2"/>
      <c r="M179" s="2"/>
      <c r="N179" s="2"/>
      <c r="O179" s="2"/>
      <c r="P179" s="2"/>
      <c r="Q179" s="2"/>
      <c r="R179" s="3"/>
    </row>
    <row r="180" spans="1:18">
      <c r="A180" s="129"/>
      <c r="B180" s="118" t="s">
        <v>30</v>
      </c>
      <c r="C180" s="119" t="s">
        <v>43</v>
      </c>
      <c r="D180" s="119" t="s">
        <v>33</v>
      </c>
      <c r="E180" s="120"/>
      <c r="F180" s="121" t="s">
        <v>37</v>
      </c>
      <c r="G180" s="118" t="s">
        <v>30</v>
      </c>
      <c r="H180" s="119" t="s">
        <v>43</v>
      </c>
      <c r="I180" s="119" t="s">
        <v>25</v>
      </c>
      <c r="J180" s="119" t="s">
        <v>33</v>
      </c>
      <c r="K180" s="121" t="s">
        <v>37</v>
      </c>
      <c r="L180" s="2"/>
      <c r="M180" s="2"/>
      <c r="N180" s="2"/>
      <c r="O180" s="2"/>
      <c r="P180" s="2"/>
      <c r="Q180" s="2"/>
      <c r="R180" s="3"/>
    </row>
    <row r="181" spans="1:18">
      <c r="A181" s="130"/>
      <c r="B181" s="122" t="s">
        <v>31</v>
      </c>
      <c r="C181" s="123" t="s">
        <v>31</v>
      </c>
      <c r="D181" s="123" t="s">
        <v>29</v>
      </c>
      <c r="E181" s="124"/>
      <c r="F181" s="125" t="s">
        <v>35</v>
      </c>
      <c r="G181" s="122" t="s">
        <v>31</v>
      </c>
      <c r="H181" s="123" t="s">
        <v>31</v>
      </c>
      <c r="I181" s="123" t="s">
        <v>25</v>
      </c>
      <c r="J181" s="123" t="s">
        <v>29</v>
      </c>
      <c r="K181" s="125" t="s">
        <v>35</v>
      </c>
      <c r="L181" s="2"/>
      <c r="M181" s="2"/>
      <c r="N181" s="2"/>
      <c r="O181" s="2"/>
      <c r="P181" s="2"/>
      <c r="Q181" s="2"/>
      <c r="R181" s="3"/>
    </row>
    <row r="182" spans="1:18">
      <c r="A182" s="130"/>
      <c r="B182" s="122" t="s">
        <v>32</v>
      </c>
      <c r="C182" s="123" t="s">
        <v>42</v>
      </c>
      <c r="D182" s="123" t="s">
        <v>34</v>
      </c>
      <c r="E182" s="124"/>
      <c r="F182" s="125" t="s">
        <v>36</v>
      </c>
      <c r="G182" s="122" t="s">
        <v>32</v>
      </c>
      <c r="H182" s="123" t="s">
        <v>42</v>
      </c>
      <c r="I182" s="123" t="s">
        <v>25</v>
      </c>
      <c r="J182" s="123" t="s">
        <v>34</v>
      </c>
      <c r="K182" s="125" t="s">
        <v>36</v>
      </c>
      <c r="L182" s="2"/>
      <c r="M182" s="2"/>
      <c r="N182" s="2"/>
      <c r="O182" s="2"/>
      <c r="P182" s="2"/>
      <c r="Q182" s="2"/>
      <c r="R182" s="3"/>
    </row>
    <row r="183" spans="1:18">
      <c r="A183" s="130"/>
      <c r="B183" s="126">
        <f>$C178</f>
        <v>100</v>
      </c>
      <c r="C183" s="124"/>
      <c r="D183" s="124">
        <f>$C178</f>
        <v>100</v>
      </c>
      <c r="E183" s="124"/>
      <c r="F183" s="127"/>
      <c r="G183" s="126">
        <f>$C$118</f>
        <v>100</v>
      </c>
      <c r="H183" s="124"/>
      <c r="I183" s="124"/>
      <c r="J183" s="123">
        <f>$C178</f>
        <v>100</v>
      </c>
      <c r="K183" s="127"/>
      <c r="L183" s="2"/>
      <c r="M183" s="2"/>
      <c r="N183" s="2"/>
      <c r="O183" s="2"/>
      <c r="P183" s="2"/>
      <c r="Q183" s="2"/>
      <c r="R183" s="3"/>
    </row>
    <row r="184" spans="1:18">
      <c r="A184" s="130">
        <v>1</v>
      </c>
      <c r="B184" s="126">
        <f>B$123*$A184^(C$117)</f>
        <v>100</v>
      </c>
      <c r="C184" s="124">
        <f>A184*D184</f>
        <v>100</v>
      </c>
      <c r="D184" s="138">
        <f>D$123*$A184^(C$177)</f>
        <v>100</v>
      </c>
      <c r="E184" s="124">
        <f>C184/$A184</f>
        <v>100</v>
      </c>
      <c r="F184" s="127"/>
      <c r="G184" s="142">
        <f>G$123*$A184^(H$177)</f>
        <v>100</v>
      </c>
      <c r="H184" s="124">
        <f>G184</f>
        <v>100</v>
      </c>
      <c r="I184" s="124" t="e">
        <f>H184/F184</f>
        <v>#DIV/0!</v>
      </c>
      <c r="J184" s="124">
        <f>H184/$A184</f>
        <v>100</v>
      </c>
      <c r="K184" s="127"/>
      <c r="L184" s="2"/>
      <c r="M184" s="3"/>
    </row>
    <row r="185" spans="1:18">
      <c r="A185" s="146">
        <v>2</v>
      </c>
      <c r="B185" s="136">
        <f>C185-C184</f>
        <v>72.987980565279997</v>
      </c>
      <c r="C185" s="137">
        <f t="shared" ref="C185:C191" si="146">A185*D185</f>
        <v>172.98798056528</v>
      </c>
      <c r="D185" s="138">
        <f t="shared" ref="D185:D191" si="147">D$123*$A185^(C$177)</f>
        <v>86.493990282639999</v>
      </c>
      <c r="E185" s="137">
        <f t="shared" ref="E185:E191" si="148">C185/$A185</f>
        <v>86.493990282639999</v>
      </c>
      <c r="F185" s="155">
        <f>E185/E184</f>
        <v>0.86493990282639999</v>
      </c>
      <c r="G185" s="142">
        <f t="shared" ref="G185:G191" si="149">G$123*$A185^(H$177)</f>
        <v>78.517838380765326</v>
      </c>
      <c r="H185" s="137">
        <f>H184+G185</f>
        <v>178.51783838076534</v>
      </c>
      <c r="I185" s="137">
        <f>H185/F185</f>
        <v>206.39334339578414</v>
      </c>
      <c r="J185" s="137">
        <f t="shared" ref="J185:J191" si="150">H185/$A185</f>
        <v>89.25891919038267</v>
      </c>
      <c r="K185" s="158">
        <f>G185/G184</f>
        <v>0.78517838380765326</v>
      </c>
      <c r="L185" s="2"/>
      <c r="M185" s="3"/>
    </row>
    <row r="186" spans="1:18">
      <c r="A186" s="130">
        <v>3</v>
      </c>
      <c r="B186" s="136">
        <f t="shared" ref="B186:B191" si="151">C186-C185</f>
        <v>65.379124328775362</v>
      </c>
      <c r="C186" s="137">
        <f t="shared" si="146"/>
        <v>238.36710489405536</v>
      </c>
      <c r="D186" s="138">
        <f t="shared" si="147"/>
        <v>79.455701631351786</v>
      </c>
      <c r="E186" s="137">
        <f t="shared" si="148"/>
        <v>79.455701631351786</v>
      </c>
      <c r="F186" s="127" t="s">
        <v>25</v>
      </c>
      <c r="G186" s="142">
        <f t="shared" si="149"/>
        <v>68.159869355128578</v>
      </c>
      <c r="H186" s="137">
        <f t="shared" ref="H186:H191" si="152">H185+G186</f>
        <v>246.67770773589393</v>
      </c>
      <c r="I186" s="137" t="e">
        <f t="shared" ref="I186:I191" si="153">H186/F186</f>
        <v>#VALUE!</v>
      </c>
      <c r="J186" s="137">
        <f t="shared" si="150"/>
        <v>82.225902578631306</v>
      </c>
      <c r="K186" s="156" t="s">
        <v>25</v>
      </c>
      <c r="L186" s="1"/>
    </row>
    <row r="187" spans="1:18">
      <c r="A187" s="146">
        <v>4</v>
      </c>
      <c r="B187" s="136">
        <f t="shared" si="151"/>
        <v>60.88130930648154</v>
      </c>
      <c r="C187" s="137">
        <f t="shared" si="146"/>
        <v>299.2484142005369</v>
      </c>
      <c r="D187" s="138">
        <f t="shared" si="147"/>
        <v>74.812103550134225</v>
      </c>
      <c r="E187" s="137">
        <f t="shared" si="148"/>
        <v>74.812103550134225</v>
      </c>
      <c r="F187" s="155">
        <f>E187/E185</f>
        <v>0.86493990282639999</v>
      </c>
      <c r="G187" s="142">
        <f t="shared" si="149"/>
        <v>61.650509439879855</v>
      </c>
      <c r="H187" s="137">
        <f t="shared" si="152"/>
        <v>308.32821717577377</v>
      </c>
      <c r="I187" s="137">
        <f t="shared" si="153"/>
        <v>356.47357252016803</v>
      </c>
      <c r="J187" s="137">
        <f t="shared" si="150"/>
        <v>77.082054293943443</v>
      </c>
      <c r="K187" s="158">
        <f>G187/G185</f>
        <v>0.78517838380765337</v>
      </c>
      <c r="L187" s="1"/>
    </row>
    <row r="188" spans="1:18">
      <c r="A188" s="130">
        <v>5</v>
      </c>
      <c r="B188" s="136">
        <f t="shared" si="151"/>
        <v>57.741438929766105</v>
      </c>
      <c r="C188" s="137">
        <f t="shared" si="146"/>
        <v>356.989853130303</v>
      </c>
      <c r="D188" s="138">
        <f t="shared" si="147"/>
        <v>71.397970626060598</v>
      </c>
      <c r="E188" s="137">
        <f t="shared" si="148"/>
        <v>71.397970626060598</v>
      </c>
      <c r="F188" s="156" t="s">
        <v>25</v>
      </c>
      <c r="G188" s="142">
        <f t="shared" si="149"/>
        <v>57.032712303037769</v>
      </c>
      <c r="H188" s="137">
        <f t="shared" si="152"/>
        <v>365.36092947881156</v>
      </c>
      <c r="I188" s="137" t="e">
        <f t="shared" si="153"/>
        <v>#VALUE!</v>
      </c>
      <c r="J188" s="137">
        <f t="shared" si="150"/>
        <v>73.072185895762317</v>
      </c>
      <c r="K188" s="156" t="s">
        <v>25</v>
      </c>
      <c r="L188" s="1"/>
    </row>
    <row r="189" spans="1:18">
      <c r="A189" s="130">
        <v>6</v>
      </c>
      <c r="B189" s="136">
        <f t="shared" si="151"/>
        <v>55.356587957846045</v>
      </c>
      <c r="C189" s="137">
        <f t="shared" si="146"/>
        <v>412.34644108814905</v>
      </c>
      <c r="D189" s="138">
        <f t="shared" si="147"/>
        <v>68.724406848024842</v>
      </c>
      <c r="E189" s="137">
        <f t="shared" si="148"/>
        <v>68.724406848024842</v>
      </c>
      <c r="F189" s="155">
        <f>E189/E186</f>
        <v>0.86493990282639999</v>
      </c>
      <c r="G189" s="142">
        <f t="shared" si="149"/>
        <v>53.517656060800668</v>
      </c>
      <c r="H189" s="137">
        <f t="shared" si="152"/>
        <v>418.87858553961223</v>
      </c>
      <c r="I189" s="137">
        <f t="shared" si="153"/>
        <v>484.28634656676758</v>
      </c>
      <c r="J189" s="137">
        <f t="shared" si="150"/>
        <v>69.813097589935367</v>
      </c>
      <c r="K189" s="158">
        <f>G189/G186</f>
        <v>0.78517838380765348</v>
      </c>
      <c r="L189" s="1"/>
    </row>
    <row r="190" spans="1:18">
      <c r="A190" s="130">
        <v>7</v>
      </c>
      <c r="B190" s="136">
        <f t="shared" si="151"/>
        <v>53.448952465622995</v>
      </c>
      <c r="C190" s="137">
        <f t="shared" si="146"/>
        <v>465.79539355377204</v>
      </c>
      <c r="D190" s="138">
        <f t="shared" si="147"/>
        <v>66.54219907911029</v>
      </c>
      <c r="E190" s="137">
        <f t="shared" si="148"/>
        <v>66.54219907911029</v>
      </c>
      <c r="F190" s="156" t="s">
        <v>25</v>
      </c>
      <c r="G190" s="142">
        <f t="shared" si="149"/>
        <v>50.715281197896523</v>
      </c>
      <c r="H190" s="137">
        <f t="shared" si="152"/>
        <v>469.59386673750873</v>
      </c>
      <c r="I190" s="137" t="e">
        <f t="shared" si="153"/>
        <v>#VALUE!</v>
      </c>
      <c r="J190" s="137">
        <f t="shared" si="150"/>
        <v>67.084838105358386</v>
      </c>
      <c r="K190" s="156" t="s">
        <v>25</v>
      </c>
    </row>
    <row r="191" spans="1:18" ht="13.5" thickBot="1">
      <c r="A191" s="147">
        <v>8</v>
      </c>
      <c r="B191" s="139">
        <f t="shared" si="151"/>
        <v>51.86839504536141</v>
      </c>
      <c r="C191" s="140">
        <f t="shared" si="146"/>
        <v>517.66378859913345</v>
      </c>
      <c r="D191" s="141">
        <f t="shared" si="147"/>
        <v>64.707973574891682</v>
      </c>
      <c r="E191" s="140">
        <f t="shared" si="148"/>
        <v>64.707973574891682</v>
      </c>
      <c r="F191" s="157">
        <f>E191/E187</f>
        <v>0.8649399028264001</v>
      </c>
      <c r="G191" s="143">
        <f t="shared" si="149"/>
        <v>48.406647362923344</v>
      </c>
      <c r="H191" s="140">
        <f t="shared" si="152"/>
        <v>518.00051410043204</v>
      </c>
      <c r="I191" s="140">
        <f t="shared" si="153"/>
        <v>598.88613348481226</v>
      </c>
      <c r="J191" s="140">
        <f t="shared" si="150"/>
        <v>64.750064262554005</v>
      </c>
      <c r="K191" s="159">
        <f>G191/G187</f>
        <v>0.78517838380765337</v>
      </c>
    </row>
    <row r="192" spans="1:18">
      <c r="A192" s="2" t="s">
        <v>28</v>
      </c>
      <c r="B192" s="161">
        <f>SUM(B184:B191)</f>
        <v>517.66378859913345</v>
      </c>
      <c r="C192" s="117" t="s">
        <v>26</v>
      </c>
      <c r="D192" s="2" t="s">
        <v>41</v>
      </c>
      <c r="G192" s="161">
        <f>SUM(G184:G191)</f>
        <v>518.00051410043204</v>
      </c>
      <c r="H192" s="117" t="s">
        <v>26</v>
      </c>
      <c r="I192" s="2" t="s">
        <v>25</v>
      </c>
      <c r="J192" t="s">
        <v>25</v>
      </c>
      <c r="O192" t="s">
        <v>25</v>
      </c>
    </row>
    <row r="193" spans="1:10">
      <c r="A193" s="2"/>
      <c r="B193" s="148">
        <f>B192/$A191</f>
        <v>64.707973574891682</v>
      </c>
      <c r="C193" s="117" t="s">
        <v>27</v>
      </c>
      <c r="E193" s="2" t="s">
        <v>25</v>
      </c>
      <c r="G193" s="148">
        <f>G192/$A191</f>
        <v>64.750064262554005</v>
      </c>
      <c r="H193" s="117" t="s">
        <v>27</v>
      </c>
      <c r="I193" s="2" t="s">
        <v>25</v>
      </c>
      <c r="J193" t="s">
        <v>25</v>
      </c>
    </row>
    <row r="194" spans="1:10">
      <c r="A194" s="2"/>
      <c r="B194" s="2"/>
      <c r="C194" s="2"/>
      <c r="D194" s="2"/>
      <c r="E194" s="2"/>
      <c r="F194" s="2"/>
      <c r="G194" s="2"/>
      <c r="H194" s="2"/>
      <c r="I194" s="2"/>
    </row>
  </sheetData>
  <mergeCells count="1">
    <mergeCell ref="A1:Q1"/>
  </mergeCells>
  <printOptions horizontalCentered="1" verticalCentered="1"/>
  <pageMargins left="0.11811023622047245" right="0.11811023622047245"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Charles Sturt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cdeeley</dc:creator>
  <cp:lastModifiedBy>rjensen</cp:lastModifiedBy>
  <cp:lastPrinted>2010-09-15T13:05:26Z</cp:lastPrinted>
  <dcterms:created xsi:type="dcterms:W3CDTF">2010-09-13T23:07:34Z</dcterms:created>
  <dcterms:modified xsi:type="dcterms:W3CDTF">2010-09-19T09:17:00Z</dcterms:modified>
</cp:coreProperties>
</file>